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6080" windowHeight="20980" activeTab="0"/>
  </bookViews>
  <sheets>
    <sheet name="5 year Rates &amp; Enrollment" sheetId="1" r:id="rId1"/>
    <sheet name="5 year Contribs &amp; Enrollment" sheetId="2" r:id="rId2"/>
    <sheet name="5 year Net Costs" sheetId="3" r:id="rId3"/>
  </sheets>
  <definedNames>
    <definedName name="_xlnm.Print_Area" localSheetId="1">'5 year Contribs &amp; Enrollment'!$A$1:$J$54</definedName>
    <definedName name="_xlnm.Print_Area" localSheetId="2">'5 year Net Costs'!$A$1:$J$42</definedName>
    <definedName name="_xlnm.Print_Area" localSheetId="0">'5 year Rates &amp; Enrollment'!$A$1:$J$47</definedName>
  </definedNames>
  <calcPr fullCalcOnLoad="1"/>
</workbook>
</file>

<file path=xl/sharedStrings.xml><?xml version="1.0" encoding="utf-8"?>
<sst xmlns="http://schemas.openxmlformats.org/spreadsheetml/2006/main" count="174" uniqueCount="46">
  <si>
    <t>Kaiser Standard HMO - Faculty &amp; Staff</t>
  </si>
  <si>
    <t>Employee Only</t>
  </si>
  <si>
    <t>Employee + One</t>
  </si>
  <si>
    <t>Employee + Family</t>
  </si>
  <si>
    <t>Kaiser Plus HMO - Faculty &amp; Staff</t>
  </si>
  <si>
    <t>Kaiser HMO - Union Employees</t>
  </si>
  <si>
    <t xml:space="preserve"> </t>
  </si>
  <si>
    <t>Blue Cross Standard HMO</t>
  </si>
  <si>
    <t>Employee + Spouse</t>
  </si>
  <si>
    <t>Blue Cross Plus HMO</t>
  </si>
  <si>
    <t>Blue Cross HDHP HSA PPO</t>
  </si>
  <si>
    <t>Blue Cross HIA PPO</t>
  </si>
  <si>
    <t>Santa Clara University</t>
  </si>
  <si>
    <t>2011</t>
  </si>
  <si>
    <t>2010</t>
  </si>
  <si>
    <t>Blue Cross Traditional PPO</t>
  </si>
  <si>
    <t>Blue Card PPO</t>
  </si>
  <si>
    <t>Delta Dental</t>
  </si>
  <si>
    <t>UBH - EAP</t>
  </si>
  <si>
    <t>MetLife - Life/AD&amp;D</t>
  </si>
  <si>
    <t>Life Rate per $1,000</t>
  </si>
  <si>
    <t>AD&amp;D Rate per $1,000</t>
  </si>
  <si>
    <t>MetLife - Long Term Disability</t>
  </si>
  <si>
    <t>Rate per $100 of monthly payroll</t>
  </si>
  <si>
    <t>2012</t>
  </si>
  <si>
    <t>Annual Budget</t>
  </si>
  <si>
    <t>Annual Projected Savings</t>
  </si>
  <si>
    <t>ENROLLMENT HISTORY</t>
  </si>
  <si>
    <t>2012
Current</t>
  </si>
  <si>
    <t>Rate PEPY</t>
  </si>
  <si>
    <t>Total Medical</t>
  </si>
  <si>
    <t>Waived Medical</t>
  </si>
  <si>
    <t>ER paid</t>
  </si>
  <si>
    <t>Annual EE Contributions</t>
  </si>
  <si>
    <t>Contribution PEPY</t>
  </si>
  <si>
    <t>Year-over-Year Increase (PEPY)</t>
  </si>
  <si>
    <t>PEPY Increase</t>
  </si>
  <si>
    <t>NEW</t>
  </si>
  <si>
    <t>Employee Contribution History</t>
  </si>
  <si>
    <t>Rate History - Gross Costs</t>
  </si>
  <si>
    <t>Rate History - Net Costs</t>
  </si>
  <si>
    <t xml:space="preserve">Negotiated Final Gross Cost Increase </t>
  </si>
  <si>
    <t>2013
Current</t>
  </si>
  <si>
    <t xml:space="preserve">2012
</t>
  </si>
  <si>
    <t>Blue Cross HSA PPO</t>
  </si>
  <si>
    <t>Percent Increase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</si>
</sst>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m\ d\,\ yyyy"/>
    <numFmt numFmtId="174" formatCode="[$-409]mmmm\ d\,\ yyyy;@"/>
    <numFmt numFmtId="175" formatCode="\+0.0%;\-0.0%"/>
    <numFmt numFmtId="176" formatCode="_(&quot;$&quot;* #,##0_);_(&quot;$&quot;* \(#,##0\);_(&quot;$&quot;* &quot;-&quot;??_);_(@_)"/>
  </numFmts>
  <fonts count="49">
    <font>
      <sz val="10"/>
      <name val="Arial"/>
      <family val="0"/>
    </font>
    <font>
      <b/>
      <sz val="11"/>
      <color indexed="8"/>
      <name val="Arial"/>
      <family val="2"/>
    </font>
    <font>
      <b/>
      <i/>
      <sz val="11"/>
      <name val="Univers"/>
      <family val="2"/>
    </font>
    <font>
      <sz val="11"/>
      <name val="Univers"/>
      <family val="2"/>
    </font>
    <font>
      <b/>
      <sz val="18"/>
      <color indexed="23"/>
      <name val="Century Gothic"/>
      <family val="2"/>
    </font>
    <font>
      <sz val="10"/>
      <name val="Univers"/>
      <family val="2"/>
    </font>
    <font>
      <sz val="14"/>
      <color indexed="59"/>
      <name val="Century Gothic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3" fillId="3" borderId="0" applyNumberFormat="0" applyBorder="0" applyAlignment="0" applyProtection="0"/>
    <xf numFmtId="0" fontId="31" fillId="4" borderId="0" applyNumberFormat="0" applyBorder="0" applyAlignment="0" applyProtection="0"/>
    <xf numFmtId="0" fontId="13" fillId="5" borderId="0" applyNumberFormat="0" applyBorder="0" applyAlignment="0" applyProtection="0"/>
    <xf numFmtId="0" fontId="31" fillId="6" borderId="0" applyNumberFormat="0" applyBorder="0" applyAlignment="0" applyProtection="0"/>
    <xf numFmtId="0" fontId="13" fillId="7" borderId="0" applyNumberFormat="0" applyBorder="0" applyAlignment="0" applyProtection="0"/>
    <xf numFmtId="0" fontId="31" fillId="8" borderId="0" applyNumberFormat="0" applyBorder="0" applyAlignment="0" applyProtection="0"/>
    <xf numFmtId="0" fontId="13" fillId="3" borderId="0" applyNumberFormat="0" applyBorder="0" applyAlignment="0" applyProtection="0"/>
    <xf numFmtId="0" fontId="31" fillId="9" borderId="0" applyNumberFormat="0" applyBorder="0" applyAlignment="0" applyProtection="0"/>
    <xf numFmtId="0" fontId="13" fillId="10" borderId="0" applyNumberFormat="0" applyBorder="0" applyAlignment="0" applyProtection="0"/>
    <xf numFmtId="0" fontId="31" fillId="11" borderId="0" applyNumberFormat="0" applyBorder="0" applyAlignment="0" applyProtection="0"/>
    <xf numFmtId="0" fontId="13" fillId="5" borderId="0" applyNumberFormat="0" applyBorder="0" applyAlignment="0" applyProtection="0"/>
    <xf numFmtId="0" fontId="31" fillId="12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10" borderId="0" applyNumberFormat="0" applyBorder="0" applyAlignment="0" applyProtection="0"/>
    <xf numFmtId="0" fontId="31" fillId="20" borderId="0" applyNumberFormat="0" applyBorder="0" applyAlignment="0" applyProtection="0"/>
    <xf numFmtId="0" fontId="13" fillId="5" borderId="0" applyNumberFormat="0" applyBorder="0" applyAlignment="0" applyProtection="0"/>
    <xf numFmtId="0" fontId="32" fillId="21" borderId="0" applyNumberFormat="0" applyBorder="0" applyAlignment="0" applyProtection="0"/>
    <xf numFmtId="0" fontId="14" fillId="10" borderId="0" applyNumberFormat="0" applyBorder="0" applyAlignment="0" applyProtection="0"/>
    <xf numFmtId="0" fontId="32" fillId="22" borderId="0" applyNumberFormat="0" applyBorder="0" applyAlignment="0" applyProtection="0"/>
    <xf numFmtId="0" fontId="14" fillId="14" borderId="0" applyNumberFormat="0" applyBorder="0" applyAlignment="0" applyProtection="0"/>
    <xf numFmtId="0" fontId="32" fillId="23" borderId="0" applyNumberFormat="0" applyBorder="0" applyAlignment="0" applyProtection="0"/>
    <xf numFmtId="0" fontId="14" fillId="16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0" borderId="0" applyNumberFormat="0" applyBorder="0" applyAlignment="0" applyProtection="0"/>
    <xf numFmtId="0" fontId="32" fillId="27" borderId="0" applyNumberFormat="0" applyBorder="0" applyAlignment="0" applyProtection="0"/>
    <xf numFmtId="0" fontId="14" fillId="5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25" borderId="0" applyNumberFormat="0" applyBorder="0" applyAlignment="0" applyProtection="0"/>
    <xf numFmtId="0" fontId="32" fillId="35" borderId="0" applyNumberFormat="0" applyBorder="0" applyAlignment="0" applyProtection="0"/>
    <xf numFmtId="0" fontId="14" fillId="10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1" applyNumberFormat="0" applyAlignment="0" applyProtection="0"/>
    <xf numFmtId="0" fontId="16" fillId="3" borderId="2" applyNumberFormat="0" applyAlignment="0" applyProtection="0"/>
    <xf numFmtId="0" fontId="35" fillId="41" borderId="3" applyNumberFormat="0" applyAlignment="0" applyProtection="0"/>
    <xf numFmtId="0" fontId="17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19" fillId="44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45" borderId="1" applyNumberFormat="0" applyAlignment="0" applyProtection="0"/>
    <xf numFmtId="0" fontId="23" fillId="5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4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0" fillId="47" borderId="13" applyNumberFormat="0" applyFont="0" applyAlignment="0" applyProtection="0"/>
    <xf numFmtId="0" fontId="0" fillId="7" borderId="14" applyNumberFormat="0" applyFont="0" applyAlignment="0" applyProtection="0"/>
    <xf numFmtId="0" fontId="44" fillId="40" borderId="15" applyNumberFormat="0" applyAlignment="0" applyProtection="0"/>
    <xf numFmtId="0" fontId="26" fillId="3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6" fontId="0" fillId="48" borderId="19" xfId="97" applyNumberFormat="1" applyFont="1" applyFill="1" applyBorder="1" applyAlignment="1">
      <alignment horizontal="center" vertical="center"/>
    </xf>
    <xf numFmtId="165" fontId="0" fillId="3" borderId="14" xfId="71" applyNumberFormat="1" applyFont="1" applyFill="1" applyBorder="1" applyAlignment="1">
      <alignment horizontal="center" vertical="center"/>
    </xf>
    <xf numFmtId="165" fontId="0" fillId="48" borderId="20" xfId="71" applyNumberFormat="1" applyFont="1" applyFill="1" applyBorder="1" applyAlignment="1">
      <alignment horizontal="center" vertical="center"/>
    </xf>
    <xf numFmtId="44" fontId="9" fillId="3" borderId="14" xfId="71" applyFont="1" applyFill="1" applyBorder="1" applyAlignment="1">
      <alignment vertical="center"/>
    </xf>
    <xf numFmtId="44" fontId="8" fillId="3" borderId="21" xfId="71" applyFont="1" applyFill="1" applyBorder="1" applyAlignment="1">
      <alignment vertical="center"/>
    </xf>
    <xf numFmtId="165" fontId="0" fillId="48" borderId="21" xfId="71" applyNumberFormat="1" applyFont="1" applyFill="1" applyBorder="1" applyAlignment="1">
      <alignment horizontal="center" vertical="center"/>
    </xf>
    <xf numFmtId="164" fontId="8" fillId="3" borderId="21" xfId="71" applyNumberFormat="1" applyFont="1" applyFill="1" applyBorder="1" applyAlignment="1">
      <alignment vertical="center"/>
    </xf>
    <xf numFmtId="165" fontId="0" fillId="48" borderId="14" xfId="71" applyNumberFormat="1" applyFont="1" applyFill="1" applyBorder="1" applyAlignment="1">
      <alignment horizontal="center" vertical="center"/>
    </xf>
    <xf numFmtId="165" fontId="0" fillId="3" borderId="21" xfId="71" applyNumberFormat="1" applyFont="1" applyFill="1" applyBorder="1" applyAlignment="1">
      <alignment horizontal="center" vertical="center"/>
    </xf>
    <xf numFmtId="165" fontId="0" fillId="3" borderId="22" xfId="71" applyNumberFormat="1" applyFont="1" applyFill="1" applyBorder="1" applyAlignment="1">
      <alignment horizontal="center" vertical="center"/>
    </xf>
    <xf numFmtId="165" fontId="0" fillId="48" borderId="23" xfId="71" applyNumberFormat="1" applyFont="1" applyFill="1" applyBorder="1" applyAlignment="1">
      <alignment horizontal="center" vertical="center"/>
    </xf>
    <xf numFmtId="165" fontId="0" fillId="3" borderId="24" xfId="71" applyNumberFormat="1" applyFont="1" applyFill="1" applyBorder="1" applyAlignment="1">
      <alignment horizontal="center" vertical="center"/>
    </xf>
    <xf numFmtId="165" fontId="0" fillId="48" borderId="24" xfId="71" applyNumberFormat="1" applyFont="1" applyFill="1" applyBorder="1" applyAlignment="1">
      <alignment horizontal="center" vertical="center"/>
    </xf>
    <xf numFmtId="167" fontId="0" fillId="48" borderId="22" xfId="71" applyNumberFormat="1" applyFont="1" applyFill="1" applyBorder="1" applyAlignment="1">
      <alignment horizontal="center" vertical="center"/>
    </xf>
    <xf numFmtId="165" fontId="0" fillId="48" borderId="25" xfId="71" applyNumberFormat="1" applyFont="1" applyFill="1" applyBorder="1" applyAlignment="1">
      <alignment horizontal="center" vertical="center"/>
    </xf>
    <xf numFmtId="165" fontId="0" fillId="48" borderId="22" xfId="71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48" borderId="0" xfId="0" applyFill="1" applyBorder="1" applyAlignment="1">
      <alignment/>
    </xf>
    <xf numFmtId="0" fontId="10" fillId="3" borderId="14" xfId="0" applyFont="1" applyFill="1" applyBorder="1" applyAlignment="1">
      <alignment horizontal="center"/>
    </xf>
    <xf numFmtId="165" fontId="0" fillId="48" borderId="26" xfId="71" applyNumberFormat="1" applyFont="1" applyFill="1" applyBorder="1" applyAlignment="1">
      <alignment horizontal="center" vertical="center"/>
    </xf>
    <xf numFmtId="0" fontId="0" fillId="48" borderId="0" xfId="0" applyFill="1" applyAlignment="1">
      <alignment/>
    </xf>
    <xf numFmtId="166" fontId="0" fillId="48" borderId="0" xfId="97" applyNumberFormat="1" applyFont="1" applyFill="1" applyBorder="1" applyAlignment="1">
      <alignment horizontal="center" vertical="center"/>
    </xf>
    <xf numFmtId="0" fontId="5" fillId="48" borderId="0" xfId="0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8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8" fillId="48" borderId="0" xfId="0" applyFont="1" applyFill="1" applyAlignment="1">
      <alignment/>
    </xf>
    <xf numFmtId="0" fontId="2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3" fillId="48" borderId="0" xfId="0" applyFont="1" applyFill="1" applyAlignment="1">
      <alignment/>
    </xf>
    <xf numFmtId="165" fontId="8" fillId="3" borderId="14" xfId="71" applyNumberFormat="1" applyFont="1" applyFill="1" applyBorder="1" applyAlignment="1">
      <alignment horizontal="center" vertical="center"/>
    </xf>
    <xf numFmtId="165" fontId="8" fillId="3" borderId="21" xfId="71" applyNumberFormat="1" applyFont="1" applyFill="1" applyBorder="1" applyAlignment="1">
      <alignment horizontal="center" vertical="center"/>
    </xf>
    <xf numFmtId="0" fontId="6" fillId="48" borderId="0" xfId="0" applyFont="1" applyFill="1" applyAlignment="1">
      <alignment horizontal="left"/>
    </xf>
    <xf numFmtId="0" fontId="10" fillId="3" borderId="24" xfId="0" applyFont="1" applyFill="1" applyBorder="1" applyAlignment="1">
      <alignment horizontal="center"/>
    </xf>
    <xf numFmtId="0" fontId="1" fillId="3" borderId="14" xfId="0" applyFont="1" applyFill="1" applyBorder="1" applyAlignment="1" applyProtection="1">
      <alignment vertical="center"/>
      <protection/>
    </xf>
    <xf numFmtId="0" fontId="0" fillId="48" borderId="20" xfId="0" applyFont="1" applyFill="1" applyBorder="1" applyAlignment="1">
      <alignment horizontal="left" vertical="center" indent="1"/>
    </xf>
    <xf numFmtId="0" fontId="0" fillId="48" borderId="21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vertical="center"/>
    </xf>
    <xf numFmtId="17" fontId="0" fillId="48" borderId="20" xfId="0" applyNumberFormat="1" applyFont="1" applyFill="1" applyBorder="1" applyAlignment="1">
      <alignment horizontal="left" vertical="center" indent="1"/>
    </xf>
    <xf numFmtId="16" fontId="0" fillId="48" borderId="21" xfId="0" applyNumberFormat="1" applyFont="1" applyFill="1" applyBorder="1" applyAlignment="1">
      <alignment horizontal="left" vertical="center" indent="1"/>
    </xf>
    <xf numFmtId="0" fontId="1" fillId="3" borderId="21" xfId="0" applyFont="1" applyFill="1" applyBorder="1" applyAlignment="1">
      <alignment vertical="center"/>
    </xf>
    <xf numFmtId="17" fontId="0" fillId="48" borderId="14" xfId="0" applyNumberFormat="1" applyFont="1" applyFill="1" applyBorder="1" applyAlignment="1">
      <alignment horizontal="left" vertical="center" indent="1"/>
    </xf>
    <xf numFmtId="0" fontId="11" fillId="48" borderId="0" xfId="0" applyFont="1" applyFill="1" applyAlignment="1">
      <alignment vertical="center"/>
    </xf>
    <xf numFmtId="0" fontId="0" fillId="48" borderId="27" xfId="0" applyFont="1" applyFill="1" applyBorder="1" applyAlignment="1">
      <alignment vertical="center"/>
    </xf>
    <xf numFmtId="164" fontId="0" fillId="48" borderId="26" xfId="0" applyNumberFormat="1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vertical="center"/>
    </xf>
    <xf numFmtId="166" fontId="0" fillId="48" borderId="20" xfId="97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48" borderId="0" xfId="0" applyFill="1" applyAlignment="1">
      <alignment vertical="center" wrapText="1"/>
    </xf>
    <xf numFmtId="0" fontId="0" fillId="48" borderId="26" xfId="0" applyFont="1" applyFill="1" applyBorder="1" applyAlignment="1">
      <alignment horizontal="center" vertical="center"/>
    </xf>
    <xf numFmtId="0" fontId="0" fillId="48" borderId="20" xfId="0" applyFill="1" applyBorder="1" applyAlignment="1">
      <alignment horizontal="center"/>
    </xf>
    <xf numFmtId="0" fontId="0" fillId="48" borderId="21" xfId="0" applyFill="1" applyBorder="1" applyAlignment="1">
      <alignment horizontal="center"/>
    </xf>
    <xf numFmtId="0" fontId="0" fillId="48" borderId="26" xfId="0" applyFill="1" applyBorder="1" applyAlignment="1">
      <alignment horizontal="center"/>
    </xf>
    <xf numFmtId="0" fontId="10" fillId="48" borderId="19" xfId="0" applyFont="1" applyFill="1" applyBorder="1" applyAlignment="1">
      <alignment vertical="center"/>
    </xf>
    <xf numFmtId="164" fontId="10" fillId="48" borderId="20" xfId="0" applyNumberFormat="1" applyFont="1" applyFill="1" applyBorder="1" applyAlignment="1">
      <alignment horizontal="center" vertical="center"/>
    </xf>
    <xf numFmtId="0" fontId="12" fillId="48" borderId="0" xfId="0" applyFont="1" applyFill="1" applyAlignment="1">
      <alignment vertical="center"/>
    </xf>
    <xf numFmtId="0" fontId="10" fillId="3" borderId="14" xfId="0" applyFont="1" applyFill="1" applyBorder="1" applyAlignment="1">
      <alignment vertical="center" wrapText="1"/>
    </xf>
    <xf numFmtId="0" fontId="0" fillId="48" borderId="29" xfId="0" applyFont="1" applyFill="1" applyBorder="1" applyAlignment="1">
      <alignment vertical="center"/>
    </xf>
    <xf numFmtId="5" fontId="0" fillId="48" borderId="21" xfId="0" applyNumberFormat="1" applyFont="1" applyFill="1" applyBorder="1" applyAlignment="1">
      <alignment horizontal="center" vertical="center"/>
    </xf>
    <xf numFmtId="0" fontId="0" fillId="48" borderId="20" xfId="0" applyFont="1" applyFill="1" applyBorder="1" applyAlignment="1" applyProtection="1">
      <alignment vertical="center"/>
      <protection/>
    </xf>
    <xf numFmtId="0" fontId="0" fillId="48" borderId="21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3" borderId="21" xfId="0" applyFill="1" applyBorder="1" applyAlignment="1">
      <alignment horizontal="center"/>
    </xf>
    <xf numFmtId="0" fontId="0" fillId="48" borderId="30" xfId="0" applyFont="1" applyFill="1" applyBorder="1" applyAlignment="1">
      <alignment vertical="center"/>
    </xf>
    <xf numFmtId="44" fontId="9" fillId="3" borderId="24" xfId="71" applyFont="1" applyFill="1" applyBorder="1" applyAlignment="1">
      <alignment horizontal="center" vertical="center"/>
    </xf>
    <xf numFmtId="44" fontId="9" fillId="3" borderId="14" xfId="71" applyFont="1" applyFill="1" applyBorder="1" applyAlignment="1">
      <alignment horizontal="center" vertical="center"/>
    </xf>
    <xf numFmtId="44" fontId="9" fillId="3" borderId="21" xfId="71" applyFont="1" applyFill="1" applyBorder="1" applyAlignment="1">
      <alignment horizontal="center" vertical="center"/>
    </xf>
    <xf numFmtId="0" fontId="8" fillId="48" borderId="30" xfId="0" applyFont="1" applyFill="1" applyBorder="1" applyAlignment="1">
      <alignment vertical="center"/>
    </xf>
    <xf numFmtId="166" fontId="8" fillId="48" borderId="31" xfId="97" applyNumberFormat="1" applyFont="1" applyFill="1" applyBorder="1" applyAlignment="1">
      <alignment horizontal="center" vertical="center"/>
    </xf>
    <xf numFmtId="0" fontId="29" fillId="48" borderId="0" xfId="0" applyFont="1" applyFill="1" applyAlignment="1">
      <alignment vertical="center"/>
    </xf>
    <xf numFmtId="165" fontId="0" fillId="48" borderId="31" xfId="97" applyNumberFormat="1" applyFont="1" applyFill="1" applyBorder="1" applyAlignment="1">
      <alignment horizontal="center" vertical="center"/>
    </xf>
    <xf numFmtId="166" fontId="0" fillId="48" borderId="19" xfId="98" applyNumberFormat="1" applyFont="1" applyFill="1" applyBorder="1" applyAlignment="1">
      <alignment horizontal="center" vertical="center"/>
    </xf>
    <xf numFmtId="165" fontId="0" fillId="3" borderId="22" xfId="73" applyNumberFormat="1" applyFont="1" applyFill="1" applyBorder="1" applyAlignment="1">
      <alignment horizontal="center" vertical="center"/>
    </xf>
    <xf numFmtId="165" fontId="0" fillId="48" borderId="23" xfId="73" applyNumberFormat="1" applyFont="1" applyFill="1" applyBorder="1" applyAlignment="1">
      <alignment horizontal="center" vertical="center"/>
    </xf>
    <xf numFmtId="165" fontId="0" fillId="3" borderId="24" xfId="73" applyNumberFormat="1" applyFont="1" applyFill="1" applyBorder="1" applyAlignment="1">
      <alignment horizontal="center" vertical="center"/>
    </xf>
    <xf numFmtId="165" fontId="0" fillId="48" borderId="25" xfId="73" applyNumberFormat="1" applyFont="1" applyFill="1" applyBorder="1" applyAlignment="1">
      <alignment horizontal="center" vertical="center"/>
    </xf>
    <xf numFmtId="165" fontId="0" fillId="48" borderId="22" xfId="73" applyNumberFormat="1" applyFont="1" applyFill="1" applyBorder="1" applyAlignment="1">
      <alignment horizontal="center" vertical="center"/>
    </xf>
    <xf numFmtId="166" fontId="0" fillId="48" borderId="0" xfId="98" applyNumberFormat="1" applyFont="1" applyFill="1" applyBorder="1" applyAlignment="1">
      <alignment horizontal="center" vertical="center"/>
    </xf>
    <xf numFmtId="0" fontId="10" fillId="3" borderId="24" xfId="92" applyFont="1" applyFill="1" applyBorder="1" applyAlignment="1">
      <alignment horizontal="center"/>
      <protection/>
    </xf>
    <xf numFmtId="167" fontId="0" fillId="48" borderId="21" xfId="71" applyNumberFormat="1" applyFont="1" applyFill="1" applyBorder="1" applyAlignment="1">
      <alignment horizontal="center" vertical="center"/>
    </xf>
    <xf numFmtId="0" fontId="0" fillId="48" borderId="21" xfId="0" applyFont="1" applyFill="1" applyBorder="1" applyAlignment="1" applyProtection="1">
      <alignment horizontal="center" vertical="center"/>
      <protection/>
    </xf>
    <xf numFmtId="164" fontId="0" fillId="0" borderId="26" xfId="92" applyNumberFormat="1" applyFont="1" applyFill="1" applyBorder="1" applyAlignment="1">
      <alignment horizontal="center" vertical="center"/>
      <protection/>
    </xf>
    <xf numFmtId="0" fontId="0" fillId="3" borderId="14" xfId="92" applyFont="1" applyFill="1" applyBorder="1" applyAlignment="1">
      <alignment horizontal="center" vertical="center" wrapText="1"/>
      <protection/>
    </xf>
    <xf numFmtId="0" fontId="0" fillId="48" borderId="26" xfId="92" applyFont="1" applyFill="1" applyBorder="1" applyAlignment="1">
      <alignment horizontal="center" vertical="center"/>
      <protection/>
    </xf>
    <xf numFmtId="0" fontId="0" fillId="48" borderId="20" xfId="92" applyFill="1" applyBorder="1" applyAlignment="1">
      <alignment horizontal="center"/>
      <protection/>
    </xf>
    <xf numFmtId="0" fontId="0" fillId="48" borderId="21" xfId="92" applyFill="1" applyBorder="1" applyAlignment="1">
      <alignment horizontal="center"/>
      <protection/>
    </xf>
    <xf numFmtId="164" fontId="10" fillId="48" borderId="20" xfId="92" applyNumberFormat="1" applyFont="1" applyFill="1" applyBorder="1" applyAlignment="1">
      <alignment horizontal="center" vertical="center"/>
      <protection/>
    </xf>
    <xf numFmtId="3" fontId="0" fillId="3" borderId="21" xfId="0" applyNumberFormat="1" applyFont="1" applyFill="1" applyBorder="1" applyAlignment="1" applyProtection="1">
      <alignment vertical="center"/>
      <protection/>
    </xf>
    <xf numFmtId="3" fontId="0" fillId="3" borderId="21" xfId="0" applyNumberFormat="1" applyFont="1" applyFill="1" applyBorder="1" applyAlignment="1" applyProtection="1">
      <alignment horizontal="center" vertical="center"/>
      <protection/>
    </xf>
    <xf numFmtId="3" fontId="0" fillId="3" borderId="21" xfId="0" applyNumberFormat="1" applyFill="1" applyBorder="1" applyAlignment="1">
      <alignment horizontal="center"/>
    </xf>
    <xf numFmtId="3" fontId="0" fillId="48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48" borderId="21" xfId="0" applyNumberFormat="1" applyFont="1" applyFill="1" applyBorder="1" applyAlignment="1" applyProtection="1">
      <alignment vertical="center"/>
      <protection/>
    </xf>
    <xf numFmtId="3" fontId="0" fillId="48" borderId="21" xfId="0" applyNumberFormat="1" applyFont="1" applyFill="1" applyBorder="1" applyAlignment="1" applyProtection="1">
      <alignment horizontal="center" vertical="center"/>
      <protection/>
    </xf>
    <xf numFmtId="3" fontId="0" fillId="48" borderId="21" xfId="0" applyNumberFormat="1" applyFill="1" applyBorder="1" applyAlignment="1">
      <alignment horizontal="center"/>
    </xf>
    <xf numFmtId="0" fontId="0" fillId="48" borderId="21" xfId="0" applyFill="1" applyBorder="1" applyAlignment="1">
      <alignment/>
    </xf>
    <xf numFmtId="165" fontId="10" fillId="48" borderId="20" xfId="0" applyNumberFormat="1" applyFont="1" applyFill="1" applyBorder="1" applyAlignment="1">
      <alignment horizontal="center" vertical="center"/>
    </xf>
    <xf numFmtId="166" fontId="48" fillId="48" borderId="19" xfId="97" applyNumberFormat="1" applyFont="1" applyFill="1" applyBorder="1" applyAlignment="1">
      <alignment horizontal="center" vertical="center"/>
    </xf>
    <xf numFmtId="166" fontId="48" fillId="48" borderId="0" xfId="97" applyNumberFormat="1" applyFont="1" applyFill="1" applyBorder="1" applyAlignment="1">
      <alignment horizontal="center" vertical="center"/>
    </xf>
    <xf numFmtId="166" fontId="6" fillId="48" borderId="0" xfId="0" applyNumberFormat="1" applyFont="1" applyFill="1" applyAlignment="1">
      <alignment horizontal="left"/>
    </xf>
    <xf numFmtId="166" fontId="10" fillId="48" borderId="0" xfId="0" applyNumberFormat="1" applyFont="1" applyFill="1" applyBorder="1" applyAlignment="1">
      <alignment horizontal="center"/>
    </xf>
    <xf numFmtId="166" fontId="0" fillId="48" borderId="0" xfId="71" applyNumberFormat="1" applyFont="1" applyFill="1" applyBorder="1" applyAlignment="1">
      <alignment horizontal="center" vertical="center"/>
    </xf>
    <xf numFmtId="166" fontId="0" fillId="48" borderId="19" xfId="71" applyNumberFormat="1" applyFont="1" applyFill="1" applyBorder="1" applyAlignment="1">
      <alignment horizontal="center" vertical="center"/>
    </xf>
    <xf numFmtId="166" fontId="9" fillId="48" borderId="19" xfId="71" applyNumberFormat="1" applyFont="1" applyFill="1" applyBorder="1" applyAlignment="1">
      <alignment vertical="center"/>
    </xf>
    <xf numFmtId="166" fontId="8" fillId="48" borderId="19" xfId="71" applyNumberFormat="1" applyFont="1" applyFill="1" applyBorder="1" applyAlignment="1">
      <alignment vertical="center"/>
    </xf>
    <xf numFmtId="166" fontId="0" fillId="48" borderId="0" xfId="0" applyNumberFormat="1" applyFill="1" applyAlignment="1">
      <alignment/>
    </xf>
    <xf numFmtId="166" fontId="10" fillId="48" borderId="0" xfId="0" applyNumberFormat="1" applyFont="1" applyFill="1" applyAlignment="1">
      <alignment/>
    </xf>
    <xf numFmtId="166" fontId="8" fillId="48" borderId="0" xfId="0" applyNumberFormat="1" applyFont="1" applyFill="1" applyAlignment="1">
      <alignment/>
    </xf>
    <xf numFmtId="166" fontId="0" fillId="48" borderId="0" xfId="0" applyNumberFormat="1" applyFont="1" applyFill="1" applyAlignment="1">
      <alignment/>
    </xf>
    <xf numFmtId="166" fontId="0" fillId="48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6" fillId="49" borderId="0" xfId="0" applyNumberFormat="1" applyFont="1" applyFill="1" applyBorder="1" applyAlignment="1">
      <alignment horizontal="left"/>
    </xf>
    <xf numFmtId="166" fontId="10" fillId="48" borderId="0" xfId="92" applyNumberFormat="1" applyFont="1" applyFill="1" applyBorder="1" applyAlignment="1">
      <alignment horizontal="center"/>
      <protection/>
    </xf>
    <xf numFmtId="166" fontId="0" fillId="48" borderId="0" xfId="73" applyNumberFormat="1" applyFont="1" applyFill="1" applyBorder="1" applyAlignment="1">
      <alignment horizontal="center" vertical="center"/>
    </xf>
    <xf numFmtId="166" fontId="0" fillId="48" borderId="19" xfId="73" applyNumberFormat="1" applyFont="1" applyFill="1" applyBorder="1" applyAlignment="1">
      <alignment horizontal="center" vertical="center"/>
    </xf>
    <xf numFmtId="166" fontId="0" fillId="49" borderId="0" xfId="0" applyNumberFormat="1" applyFill="1" applyBorder="1" applyAlignment="1">
      <alignment/>
    </xf>
    <xf numFmtId="166" fontId="0" fillId="49" borderId="19" xfId="0" applyNumberFormat="1" applyFont="1" applyFill="1" applyBorder="1" applyAlignment="1">
      <alignment vertical="center"/>
    </xf>
    <xf numFmtId="166" fontId="10" fillId="49" borderId="19" xfId="0" applyNumberFormat="1" applyFont="1" applyFill="1" applyBorder="1" applyAlignment="1">
      <alignment vertical="center"/>
    </xf>
    <xf numFmtId="166" fontId="8" fillId="49" borderId="19" xfId="0" applyNumberFormat="1" applyFont="1" applyFill="1" applyBorder="1" applyAlignment="1">
      <alignment vertical="center"/>
    </xf>
    <xf numFmtId="166" fontId="0" fillId="49" borderId="0" xfId="0" applyNumberFormat="1" applyFont="1" applyFill="1" applyBorder="1" applyAlignment="1">
      <alignment/>
    </xf>
    <xf numFmtId="166" fontId="10" fillId="49" borderId="20" xfId="0" applyNumberFormat="1" applyFont="1" applyFill="1" applyBorder="1" applyAlignment="1">
      <alignment vertical="center" wrapText="1"/>
    </xf>
    <xf numFmtId="166" fontId="0" fillId="49" borderId="20" xfId="0" applyNumberFormat="1" applyFont="1" applyFill="1" applyBorder="1" applyAlignment="1" applyProtection="1">
      <alignment vertical="center"/>
      <protection/>
    </xf>
    <xf numFmtId="166" fontId="48" fillId="48" borderId="19" xfId="71" applyNumberFormat="1" applyFont="1" applyFill="1" applyBorder="1" applyAlignment="1">
      <alignment horizontal="center" vertical="center"/>
    </xf>
    <xf numFmtId="166" fontId="48" fillId="48" borderId="0" xfId="71" applyNumberFormat="1" applyFont="1" applyFill="1" applyBorder="1" applyAlignment="1">
      <alignment horizontal="center" vertical="center"/>
    </xf>
    <xf numFmtId="166" fontId="9" fillId="48" borderId="0" xfId="71" applyNumberFormat="1" applyFont="1" applyFill="1" applyBorder="1" applyAlignment="1">
      <alignment vertical="center"/>
    </xf>
    <xf numFmtId="166" fontId="8" fillId="48" borderId="0" xfId="71" applyNumberFormat="1" applyFont="1" applyFill="1" applyBorder="1" applyAlignment="1">
      <alignment vertical="center"/>
    </xf>
    <xf numFmtId="166" fontId="0" fillId="48" borderId="0" xfId="0" applyNumberFormat="1" applyFill="1" applyAlignment="1">
      <alignment horizontal="center"/>
    </xf>
    <xf numFmtId="166" fontId="0" fillId="48" borderId="0" xfId="0" applyNumberFormat="1" applyFill="1" applyBorder="1" applyAlignment="1">
      <alignment horizontal="center"/>
    </xf>
    <xf numFmtId="166" fontId="48" fillId="48" borderId="0" xfId="98" applyNumberFormat="1" applyFont="1" applyFill="1" applyBorder="1" applyAlignment="1">
      <alignment horizontal="center" vertical="center"/>
    </xf>
    <xf numFmtId="166" fontId="48" fillId="48" borderId="0" xfId="73" applyNumberFormat="1" applyFont="1" applyFill="1" applyBorder="1" applyAlignment="1">
      <alignment horizontal="center" vertical="center"/>
    </xf>
    <xf numFmtId="166" fontId="48" fillId="48" borderId="19" xfId="73" applyNumberFormat="1" applyFont="1" applyFill="1" applyBorder="1" applyAlignment="1">
      <alignment horizontal="center" vertical="center"/>
    </xf>
    <xf numFmtId="166" fontId="48" fillId="48" borderId="19" xfId="98" applyNumberFormat="1" applyFont="1" applyFill="1" applyBorder="1" applyAlignment="1">
      <alignment horizontal="center" vertical="center"/>
    </xf>
    <xf numFmtId="10" fontId="3" fillId="48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6" fillId="48" borderId="0" xfId="0" applyFont="1" applyFill="1" applyAlignment="1">
      <alignment horizontal="left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Percent 2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6A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8E8E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D77FF"/>
      <rgbColor rgb="0070DCD9"/>
      <rgbColor rgb="0099CC00"/>
      <rgbColor rgb="00FFCC00"/>
      <rgbColor rgb="00FF9900"/>
      <rgbColor rgb="00FF6600"/>
      <rgbColor rgb="009292B6"/>
      <rgbColor rgb="00969696"/>
      <rgbColor rgb="00003366"/>
      <rgbColor rgb="00339966"/>
      <rgbColor rgb="00003300"/>
      <rgbColor rgb="000046AD"/>
      <rgbColor rgb="0042773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workbookViewId="0" topLeftCell="A1">
      <selection activeCell="M15" sqref="M15"/>
    </sheetView>
  </sheetViews>
  <sheetFormatPr defaultColWidth="8.8515625" defaultRowHeight="12.75"/>
  <cols>
    <col min="1" max="1" width="39.7109375" style="0" customWidth="1"/>
    <col min="2" max="2" width="21.8515625" style="0" customWidth="1"/>
    <col min="3" max="3" width="7.140625" style="131" customWidth="1"/>
    <col min="4" max="4" width="19.421875" style="0" customWidth="1"/>
    <col min="5" max="5" width="7.140625" style="126" customWidth="1"/>
    <col min="6" max="6" width="20.140625" style="0" customWidth="1"/>
    <col min="7" max="7" width="7.140625" style="126" customWidth="1"/>
    <col min="8" max="8" width="17.8515625" style="0" customWidth="1"/>
    <col min="9" max="9" width="7.140625" style="126" customWidth="1"/>
    <col min="10" max="10" width="18.421875" style="0" customWidth="1"/>
    <col min="11" max="11" width="7.00390625" style="28" customWidth="1"/>
    <col min="12" max="12" width="10.421875" style="28" customWidth="1"/>
    <col min="13" max="14" width="9.140625" style="28" customWidth="1"/>
  </cols>
  <sheetData>
    <row r="1" spans="1:16" s="7" customFormat="1" ht="19.5" customHeight="1">
      <c r="A1" s="149" t="s">
        <v>12</v>
      </c>
      <c r="B1" s="149"/>
      <c r="C1" s="149"/>
      <c r="D1" s="149"/>
      <c r="E1" s="149"/>
      <c r="F1" s="149"/>
      <c r="G1" s="149"/>
      <c r="H1" s="149"/>
      <c r="I1" s="149"/>
      <c r="J1" s="149"/>
      <c r="K1" s="30"/>
      <c r="L1" s="30"/>
      <c r="M1" s="30"/>
      <c r="N1" s="30"/>
      <c r="O1" s="6"/>
      <c r="P1" s="6"/>
    </row>
    <row r="2" spans="1:16" s="7" customFormat="1" ht="19.5" customHeight="1">
      <c r="A2" s="150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30"/>
      <c r="L2" s="30"/>
      <c r="M2" s="30"/>
      <c r="N2" s="30"/>
      <c r="O2" s="6"/>
      <c r="P2" s="6"/>
    </row>
    <row r="3" spans="1:16" s="7" customFormat="1" ht="16.5" customHeight="1">
      <c r="A3" s="43"/>
      <c r="B3" s="43"/>
      <c r="C3" s="127"/>
      <c r="D3" s="43"/>
      <c r="E3" s="115"/>
      <c r="F3" s="43"/>
      <c r="G3" s="115"/>
      <c r="H3" s="43"/>
      <c r="I3" s="115"/>
      <c r="J3" s="43"/>
      <c r="K3" s="30"/>
      <c r="L3" s="30"/>
      <c r="M3" s="30"/>
      <c r="N3" s="30"/>
      <c r="O3" s="6"/>
      <c r="P3" s="6"/>
    </row>
    <row r="4" spans="1:16" s="2" customFormat="1" ht="15" customHeight="1">
      <c r="A4" s="45" t="s">
        <v>0</v>
      </c>
      <c r="B4" s="94">
        <v>2013</v>
      </c>
      <c r="C4" s="128"/>
      <c r="D4" s="26" t="s">
        <v>24</v>
      </c>
      <c r="E4" s="116"/>
      <c r="F4" s="26" t="s">
        <v>13</v>
      </c>
      <c r="G4" s="116"/>
      <c r="H4" s="26" t="s">
        <v>14</v>
      </c>
      <c r="I4" s="116"/>
      <c r="J4" s="26">
        <v>2009</v>
      </c>
      <c r="K4" s="31"/>
      <c r="L4" s="31" t="s">
        <v>45</v>
      </c>
      <c r="M4" s="31"/>
      <c r="N4" s="31"/>
      <c r="O4" s="1"/>
      <c r="P4" s="1"/>
    </row>
    <row r="5" spans="1:16" s="4" customFormat="1" ht="13.5" customHeight="1">
      <c r="A5" s="46" t="s">
        <v>1</v>
      </c>
      <c r="B5" s="91">
        <v>586.31</v>
      </c>
      <c r="C5" s="129"/>
      <c r="D5" s="27">
        <v>503.35</v>
      </c>
      <c r="E5" s="117"/>
      <c r="F5" s="10">
        <v>495.1</v>
      </c>
      <c r="G5" s="117"/>
      <c r="H5" s="10"/>
      <c r="I5" s="117"/>
      <c r="J5" s="10"/>
      <c r="K5" s="32"/>
      <c r="L5" s="33"/>
      <c r="M5" s="33"/>
      <c r="N5" s="33"/>
      <c r="O5" s="3"/>
      <c r="P5" s="3"/>
    </row>
    <row r="6" spans="1:16" s="4" customFormat="1" ht="13.5" customHeight="1">
      <c r="A6" s="46" t="s">
        <v>2</v>
      </c>
      <c r="B6" s="89">
        <v>1172.6</v>
      </c>
      <c r="C6" s="93">
        <f>B5/D5-1</f>
        <v>0.164815734578325</v>
      </c>
      <c r="D6" s="10">
        <v>1006.69</v>
      </c>
      <c r="E6" s="29">
        <f>D5/F5-1</f>
        <v>0.01666330034336494</v>
      </c>
      <c r="F6" s="10">
        <v>990.2</v>
      </c>
      <c r="G6" s="117" t="s">
        <v>37</v>
      </c>
      <c r="H6" s="10"/>
      <c r="I6" s="117"/>
      <c r="J6" s="10"/>
      <c r="K6" s="32"/>
      <c r="L6" s="33"/>
      <c r="M6" s="33"/>
      <c r="N6" s="33"/>
      <c r="O6" s="3"/>
      <c r="P6" s="3"/>
    </row>
    <row r="7" spans="1:16" s="4" customFormat="1" ht="13.5" customHeight="1">
      <c r="A7" s="46" t="s">
        <v>3</v>
      </c>
      <c r="B7" s="89">
        <v>1659.23</v>
      </c>
      <c r="C7" s="129"/>
      <c r="D7" s="10">
        <v>1424.47</v>
      </c>
      <c r="E7" s="117"/>
      <c r="F7" s="10">
        <v>1401.15</v>
      </c>
      <c r="G7" s="117"/>
      <c r="H7" s="10"/>
      <c r="I7" s="117"/>
      <c r="J7" s="10"/>
      <c r="K7" s="32"/>
      <c r="L7" s="33"/>
      <c r="M7" s="33"/>
      <c r="N7" s="33"/>
      <c r="O7" s="3"/>
      <c r="P7" s="3"/>
    </row>
    <row r="8" spans="1:16" s="2" customFormat="1" ht="15" customHeight="1">
      <c r="A8" s="45" t="s">
        <v>4</v>
      </c>
      <c r="B8" s="90"/>
      <c r="C8" s="130"/>
      <c r="D8" s="9"/>
      <c r="E8" s="118"/>
      <c r="F8" s="41"/>
      <c r="G8" s="118"/>
      <c r="H8" s="9"/>
      <c r="I8" s="117"/>
      <c r="J8" s="9"/>
      <c r="K8" s="34"/>
      <c r="L8" s="31"/>
      <c r="M8" s="31"/>
      <c r="N8" s="31"/>
      <c r="O8" s="1"/>
      <c r="P8" s="1"/>
    </row>
    <row r="9" spans="1:14" s="4" customFormat="1" ht="13.5" customHeight="1">
      <c r="A9" s="46" t="s">
        <v>1</v>
      </c>
      <c r="B9" s="91">
        <v>605.43</v>
      </c>
      <c r="C9" s="130"/>
      <c r="D9" s="27">
        <v>528.75</v>
      </c>
      <c r="E9" s="118"/>
      <c r="F9" s="27">
        <v>520.09</v>
      </c>
      <c r="G9" s="118"/>
      <c r="H9" s="27">
        <v>447.47</v>
      </c>
      <c r="I9" s="117"/>
      <c r="J9" s="27">
        <v>438.2</v>
      </c>
      <c r="K9" s="35"/>
      <c r="L9" s="148">
        <f>(B9-J9)/J9</f>
        <v>0.38162939297124593</v>
      </c>
      <c r="M9" s="36"/>
      <c r="N9" s="36"/>
    </row>
    <row r="10" spans="1:14" s="4" customFormat="1" ht="13.5" customHeight="1">
      <c r="A10" s="46" t="s">
        <v>2</v>
      </c>
      <c r="B10" s="89">
        <v>1210.86</v>
      </c>
      <c r="C10" s="87">
        <f>B9/D9-1</f>
        <v>0.1450212765957446</v>
      </c>
      <c r="D10" s="10">
        <v>1057.51</v>
      </c>
      <c r="E10" s="8">
        <f>D9/F9-1</f>
        <v>0.016650964256186285</v>
      </c>
      <c r="F10" s="10">
        <v>1040.18</v>
      </c>
      <c r="G10" s="8">
        <f>F9/H9-1</f>
        <v>0.16229020939951289</v>
      </c>
      <c r="H10" s="10">
        <v>894.93</v>
      </c>
      <c r="I10" s="29">
        <f>H9/J9-1</f>
        <v>0.021154723870378866</v>
      </c>
      <c r="J10" s="10">
        <v>876.41</v>
      </c>
      <c r="K10" s="35"/>
      <c r="L10" s="148">
        <f>(B10-J10)/J10</f>
        <v>0.3816136283246425</v>
      </c>
      <c r="M10" s="36"/>
      <c r="N10" s="36"/>
    </row>
    <row r="11" spans="1:14" s="4" customFormat="1" ht="13.5" customHeight="1">
      <c r="A11" s="46" t="s">
        <v>3</v>
      </c>
      <c r="B11" s="92">
        <v>1713.37</v>
      </c>
      <c r="C11" s="130"/>
      <c r="D11" s="13">
        <v>1496.38</v>
      </c>
      <c r="E11" s="118"/>
      <c r="F11" s="13">
        <v>1471.87</v>
      </c>
      <c r="G11" s="118"/>
      <c r="H11" s="13">
        <v>1266.34</v>
      </c>
      <c r="I11" s="117"/>
      <c r="J11" s="13">
        <v>1240.12</v>
      </c>
      <c r="K11" s="35"/>
      <c r="L11" s="148">
        <f>(B11-J11)/J11</f>
        <v>0.381616295197239</v>
      </c>
      <c r="M11" s="36"/>
      <c r="N11" s="36"/>
    </row>
    <row r="12" spans="1:14" s="4" customFormat="1" ht="13.5" customHeight="1">
      <c r="A12" s="45" t="s">
        <v>7</v>
      </c>
      <c r="B12" s="88"/>
      <c r="C12" s="130"/>
      <c r="D12" s="16"/>
      <c r="E12" s="118"/>
      <c r="F12" s="42"/>
      <c r="G12" s="118"/>
      <c r="H12" s="16"/>
      <c r="I12" s="117"/>
      <c r="J12" s="16"/>
      <c r="K12" s="35"/>
      <c r="L12" s="36"/>
      <c r="M12" s="36"/>
      <c r="N12" s="36"/>
    </row>
    <row r="13" spans="1:14" s="4" customFormat="1" ht="13.5" customHeight="1">
      <c r="A13" s="46" t="s">
        <v>1</v>
      </c>
      <c r="B13" s="89">
        <v>512.28</v>
      </c>
      <c r="C13" s="129"/>
      <c r="D13" s="10">
        <v>565.01</v>
      </c>
      <c r="E13" s="117"/>
      <c r="F13" s="10">
        <v>481.12</v>
      </c>
      <c r="G13" s="117"/>
      <c r="H13" s="27"/>
      <c r="I13" s="117"/>
      <c r="J13" s="27"/>
      <c r="K13" s="35"/>
      <c r="L13" s="36"/>
      <c r="M13" s="36"/>
      <c r="N13" s="36"/>
    </row>
    <row r="14" spans="1:14" s="2" customFormat="1" ht="15" customHeight="1">
      <c r="A14" s="46" t="s">
        <v>8</v>
      </c>
      <c r="B14" s="89">
        <v>1075.83</v>
      </c>
      <c r="C14" s="144">
        <f>B13/D13-1</f>
        <v>-0.09332578184456919</v>
      </c>
      <c r="D14" s="10">
        <v>1186.57</v>
      </c>
      <c r="E14" s="29">
        <f>D13/F13-1</f>
        <v>0.1743639840372464</v>
      </c>
      <c r="F14" s="10">
        <v>1010.38</v>
      </c>
      <c r="G14" s="117" t="s">
        <v>37</v>
      </c>
      <c r="H14" s="10"/>
      <c r="I14" s="117"/>
      <c r="J14" s="10"/>
      <c r="K14" s="37"/>
      <c r="L14" s="38"/>
      <c r="M14" s="38"/>
      <c r="N14" s="38"/>
    </row>
    <row r="15" spans="1:14" s="4" customFormat="1" ht="13.5" customHeight="1">
      <c r="A15" s="46" t="s">
        <v>3</v>
      </c>
      <c r="B15" s="89">
        <v>1536.94</v>
      </c>
      <c r="C15" s="145"/>
      <c r="D15" s="10">
        <v>1695.16</v>
      </c>
      <c r="E15" s="117"/>
      <c r="F15" s="10">
        <v>1443.45</v>
      </c>
      <c r="G15" s="117"/>
      <c r="H15" s="13"/>
      <c r="I15" s="117"/>
      <c r="J15" s="13"/>
      <c r="K15" s="35"/>
      <c r="L15" s="36"/>
      <c r="M15" s="36"/>
      <c r="N15" s="36"/>
    </row>
    <row r="16" spans="1:14" s="2" customFormat="1" ht="15" customHeight="1">
      <c r="A16" s="45" t="s">
        <v>9</v>
      </c>
      <c r="B16" s="90"/>
      <c r="C16" s="146"/>
      <c r="D16" s="9"/>
      <c r="E16" s="118"/>
      <c r="F16" s="41"/>
      <c r="G16" s="118"/>
      <c r="H16" s="9"/>
      <c r="I16" s="117"/>
      <c r="J16" s="9"/>
      <c r="K16" s="37"/>
      <c r="L16" s="38"/>
      <c r="M16" s="38"/>
      <c r="N16" s="38"/>
    </row>
    <row r="17" spans="1:14" s="4" customFormat="1" ht="13.5" customHeight="1">
      <c r="A17" s="46" t="s">
        <v>1</v>
      </c>
      <c r="B17" s="91">
        <v>589.61</v>
      </c>
      <c r="C17" s="146"/>
      <c r="D17" s="27">
        <v>654.18</v>
      </c>
      <c r="E17" s="118"/>
      <c r="F17" s="27">
        <v>545.85</v>
      </c>
      <c r="G17" s="118"/>
      <c r="H17" s="27">
        <v>513.68</v>
      </c>
      <c r="I17" s="117"/>
      <c r="J17" s="27">
        <v>463.48</v>
      </c>
      <c r="K17" s="35"/>
      <c r="L17" s="148">
        <f>(B17-J17)/J17</f>
        <v>0.2721368775351687</v>
      </c>
      <c r="M17" s="36"/>
      <c r="N17" s="36"/>
    </row>
    <row r="18" spans="1:14" s="4" customFormat="1" ht="13.5" customHeight="1">
      <c r="A18" s="46" t="s">
        <v>8</v>
      </c>
      <c r="B18" s="89">
        <v>1238.17</v>
      </c>
      <c r="C18" s="147">
        <f>B17/D17-1</f>
        <v>-0.09870372068849542</v>
      </c>
      <c r="D18" s="10">
        <v>1373.79</v>
      </c>
      <c r="E18" s="8">
        <f>D17/F17-1</f>
        <v>0.1984611156911238</v>
      </c>
      <c r="F18" s="10">
        <v>1146.31</v>
      </c>
      <c r="G18" s="8">
        <f>F17/H17-1</f>
        <v>0.06262653792244222</v>
      </c>
      <c r="H18" s="10">
        <v>1078.76</v>
      </c>
      <c r="I18" s="29">
        <f>H17/J17-1</f>
        <v>0.10831103823250188</v>
      </c>
      <c r="J18" s="10">
        <v>973.34</v>
      </c>
      <c r="K18" s="35"/>
      <c r="L18" s="148">
        <f>(B18-J18)/J18</f>
        <v>0.2720837528510079</v>
      </c>
      <c r="M18" s="36"/>
      <c r="N18" s="36"/>
    </row>
    <row r="19" spans="1:14" s="4" customFormat="1" ht="13.5" customHeight="1">
      <c r="A19" s="46" t="s">
        <v>3</v>
      </c>
      <c r="B19" s="92">
        <v>1768.86</v>
      </c>
      <c r="C19" s="130"/>
      <c r="D19" s="13">
        <v>1962.61</v>
      </c>
      <c r="E19" s="118"/>
      <c r="F19" s="13">
        <v>1637.63</v>
      </c>
      <c r="G19" s="118"/>
      <c r="H19" s="13">
        <v>1541.12</v>
      </c>
      <c r="I19" s="118"/>
      <c r="J19" s="13">
        <v>1390.52</v>
      </c>
      <c r="K19" s="35"/>
      <c r="L19" s="148">
        <f>(B19-J19)/J19</f>
        <v>0.272085263067054</v>
      </c>
      <c r="M19" s="36"/>
      <c r="N19" s="36"/>
    </row>
    <row r="20" spans="1:14" s="4" customFormat="1" ht="13.5" customHeight="1">
      <c r="A20" s="45" t="s">
        <v>10</v>
      </c>
      <c r="B20" s="88"/>
      <c r="C20" s="130"/>
      <c r="D20" s="16"/>
      <c r="E20" s="118"/>
      <c r="F20" s="16"/>
      <c r="G20" s="118"/>
      <c r="H20" s="16"/>
      <c r="I20" s="118"/>
      <c r="J20" s="16"/>
      <c r="K20" s="35"/>
      <c r="L20" s="36"/>
      <c r="M20" s="36"/>
      <c r="N20" s="36"/>
    </row>
    <row r="21" spans="1:14" s="4" customFormat="1" ht="13.5" customHeight="1">
      <c r="A21" s="46" t="s">
        <v>1</v>
      </c>
      <c r="B21" s="91">
        <v>724.4</v>
      </c>
      <c r="C21" s="130"/>
      <c r="D21" s="27">
        <v>603.69</v>
      </c>
      <c r="E21" s="118"/>
      <c r="F21" s="27">
        <v>515.97</v>
      </c>
      <c r="G21" s="118"/>
      <c r="H21" s="27">
        <v>433.56</v>
      </c>
      <c r="I21" s="118"/>
      <c r="J21" s="27">
        <v>349.16</v>
      </c>
      <c r="K21" s="35"/>
      <c r="L21" s="148">
        <f>(B21-J21)/J21</f>
        <v>1.0746935502348491</v>
      </c>
      <c r="M21" s="36"/>
      <c r="N21" s="36"/>
    </row>
    <row r="22" spans="1:14" s="4" customFormat="1" ht="13.5" customHeight="1">
      <c r="A22" s="46" t="s">
        <v>8</v>
      </c>
      <c r="B22" s="89">
        <v>1501.37</v>
      </c>
      <c r="C22" s="87">
        <f>B21/D21-1</f>
        <v>0.1999536185790718</v>
      </c>
      <c r="D22" s="10">
        <v>1251.18</v>
      </c>
      <c r="E22" s="8">
        <f>D21/F21-1</f>
        <v>0.1700098842955986</v>
      </c>
      <c r="F22" s="10">
        <v>1069.66</v>
      </c>
      <c r="G22" s="8">
        <f>F21/H21-1</f>
        <v>0.19007749792416284</v>
      </c>
      <c r="H22" s="10">
        <v>898.89</v>
      </c>
      <c r="I22" s="8">
        <f>H21/J21-1</f>
        <v>0.24172299232443573</v>
      </c>
      <c r="J22" s="10">
        <v>724.26</v>
      </c>
      <c r="K22" s="35"/>
      <c r="L22" s="148">
        <f>(B22-J22)/J22</f>
        <v>1.07297103250214</v>
      </c>
      <c r="M22" s="36"/>
      <c r="N22" s="36"/>
    </row>
    <row r="23" spans="1:14" s="4" customFormat="1" ht="13.5" customHeight="1">
      <c r="A23" s="46" t="s">
        <v>3</v>
      </c>
      <c r="B23" s="92">
        <v>2142.04</v>
      </c>
      <c r="C23" s="130"/>
      <c r="D23" s="13">
        <v>1785.07</v>
      </c>
      <c r="E23" s="118"/>
      <c r="F23" s="13">
        <v>1526.18</v>
      </c>
      <c r="G23" s="118"/>
      <c r="H23" s="13">
        <v>1282.55</v>
      </c>
      <c r="I23" s="118"/>
      <c r="J23" s="13">
        <v>1033.51</v>
      </c>
      <c r="K23" s="35"/>
      <c r="L23" s="148">
        <f>(B23-J23)/J23</f>
        <v>1.0725875898636685</v>
      </c>
      <c r="M23" s="36"/>
      <c r="N23" s="36"/>
    </row>
    <row r="24" spans="1:14" s="5" customFormat="1" ht="15" customHeight="1">
      <c r="A24" s="45" t="s">
        <v>11</v>
      </c>
      <c r="B24" s="88"/>
      <c r="C24" s="130"/>
      <c r="D24" s="16"/>
      <c r="E24" s="118"/>
      <c r="F24" s="42" t="s">
        <v>6</v>
      </c>
      <c r="G24" s="118"/>
      <c r="H24" s="16"/>
      <c r="I24" s="118"/>
      <c r="J24" s="16" t="s">
        <v>6</v>
      </c>
      <c r="K24" s="39"/>
      <c r="L24" s="40"/>
      <c r="M24" s="40"/>
      <c r="N24" s="40"/>
    </row>
    <row r="25" spans="1:14" s="2" customFormat="1" ht="15" customHeight="1">
      <c r="A25" s="46" t="s">
        <v>1</v>
      </c>
      <c r="B25" s="91">
        <v>950.98</v>
      </c>
      <c r="C25" s="130"/>
      <c r="D25" s="27">
        <v>792.48</v>
      </c>
      <c r="E25" s="118"/>
      <c r="F25" s="27">
        <v>685.13</v>
      </c>
      <c r="G25" s="118"/>
      <c r="H25" s="27">
        <v>575.74</v>
      </c>
      <c r="I25" s="118"/>
      <c r="J25" s="27">
        <v>464.64</v>
      </c>
      <c r="K25" s="37"/>
      <c r="L25" s="148">
        <f>(B25-J25)/J25</f>
        <v>1.0467028236914602</v>
      </c>
      <c r="M25" s="38"/>
      <c r="N25" s="38"/>
    </row>
    <row r="26" spans="1:14" s="4" customFormat="1" ht="13.5" customHeight="1">
      <c r="A26" s="46" t="s">
        <v>8</v>
      </c>
      <c r="B26" s="89">
        <v>1997.04</v>
      </c>
      <c r="C26" s="87">
        <f>B25/D25-1</f>
        <v>0.20000504744599223</v>
      </c>
      <c r="D26" s="10">
        <v>1664.19</v>
      </c>
      <c r="E26" s="8">
        <f>D25/F25-1</f>
        <v>0.15668559251528902</v>
      </c>
      <c r="F26" s="10">
        <v>1438.76</v>
      </c>
      <c r="G26" s="8">
        <f>F25/H25-1</f>
        <v>0.1899989578629242</v>
      </c>
      <c r="H26" s="10">
        <v>1209.05</v>
      </c>
      <c r="I26" s="8">
        <f>H25/J25-1</f>
        <v>0.23910984848484862</v>
      </c>
      <c r="J26" s="10">
        <v>975.73</v>
      </c>
      <c r="K26" s="35"/>
      <c r="L26" s="148">
        <f>(B26-J26)/J26</f>
        <v>1.046713742531233</v>
      </c>
      <c r="M26" s="36"/>
      <c r="N26" s="36"/>
    </row>
    <row r="27" spans="1:14" s="4" customFormat="1" ht="13.5" customHeight="1">
      <c r="A27" s="47" t="s">
        <v>3</v>
      </c>
      <c r="B27" s="92">
        <v>2852.92</v>
      </c>
      <c r="C27" s="130"/>
      <c r="D27" s="13">
        <v>2377.42</v>
      </c>
      <c r="E27" s="118"/>
      <c r="F27" s="13">
        <v>2055.38</v>
      </c>
      <c r="G27" s="118"/>
      <c r="H27" s="13">
        <v>1727.22</v>
      </c>
      <c r="I27" s="118"/>
      <c r="J27" s="13">
        <v>1393.91</v>
      </c>
      <c r="K27" s="35"/>
      <c r="L27" s="148">
        <f>(B27-J27)/J27</f>
        <v>1.0467031587405211</v>
      </c>
      <c r="M27" s="36"/>
      <c r="N27" s="36"/>
    </row>
    <row r="28" spans="1:10" ht="12">
      <c r="A28" s="28"/>
      <c r="B28" s="28"/>
      <c r="D28" s="28"/>
      <c r="E28" s="121"/>
      <c r="F28" s="28"/>
      <c r="G28" s="121"/>
      <c r="H28" s="28"/>
      <c r="I28" s="121"/>
      <c r="J28" s="28"/>
    </row>
    <row r="29" spans="1:10" s="53" customFormat="1" ht="16.5" customHeight="1">
      <c r="A29" s="54" t="s">
        <v>25</v>
      </c>
      <c r="B29" s="97">
        <v>20156189</v>
      </c>
      <c r="C29" s="132"/>
      <c r="D29" s="55">
        <f>18567749+324000</f>
        <v>18891749</v>
      </c>
      <c r="E29" s="121"/>
      <c r="F29" s="55">
        <f>17002638+219600</f>
        <v>17222238</v>
      </c>
      <c r="G29" s="121"/>
      <c r="H29" s="55">
        <v>15110656</v>
      </c>
      <c r="I29" s="121"/>
      <c r="J29" s="55">
        <v>14569031</v>
      </c>
    </row>
    <row r="30" spans="1:10" s="70" customFormat="1" ht="16.5" customHeight="1">
      <c r="A30" s="68" t="s">
        <v>29</v>
      </c>
      <c r="B30" s="102">
        <f>B29/B46</f>
        <v>13401.721409574468</v>
      </c>
      <c r="C30" s="133"/>
      <c r="D30" s="69">
        <f>D29/D46</f>
        <v>12807.965423728814</v>
      </c>
      <c r="E30" s="122"/>
      <c r="F30" s="69">
        <f>F29/F46</f>
        <v>12043.523076923077</v>
      </c>
      <c r="G30" s="122"/>
      <c r="H30" s="69">
        <f>H29/H46</f>
        <v>11482.261398176292</v>
      </c>
      <c r="I30" s="122"/>
      <c r="J30" s="69">
        <f>J29/J46</f>
        <v>10473.782171099929</v>
      </c>
    </row>
    <row r="31" spans="1:10" s="53" customFormat="1" ht="16.5" customHeight="1">
      <c r="A31" s="56" t="s">
        <v>36</v>
      </c>
      <c r="B31" s="57">
        <f>B30/D30-1</f>
        <v>0.04635833765959618</v>
      </c>
      <c r="C31" s="132"/>
      <c r="D31" s="57">
        <f>D30/F30-1</f>
        <v>0.06347331606567064</v>
      </c>
      <c r="E31" s="121"/>
      <c r="F31" s="57">
        <f>F30/H30-1</f>
        <v>0.04888076131378871</v>
      </c>
      <c r="G31" s="121"/>
      <c r="H31" s="57">
        <f>H30/J30-1</f>
        <v>0.09628606081373703</v>
      </c>
      <c r="I31" s="121"/>
      <c r="J31" s="57" t="e">
        <f>J30/#REF!-1</f>
        <v>#REF!</v>
      </c>
    </row>
    <row r="32" spans="1:10" s="85" customFormat="1" ht="16.5" customHeight="1" thickBot="1">
      <c r="A32" s="83" t="s">
        <v>41</v>
      </c>
      <c r="B32" s="84">
        <f>B29/D29-1</f>
        <v>0.06693080667120865</v>
      </c>
      <c r="C32" s="134"/>
      <c r="D32" s="84">
        <f>D29/F29-1</f>
        <v>0.0969392595782268</v>
      </c>
      <c r="E32" s="123"/>
      <c r="F32" s="84">
        <f>F29/H29-1</f>
        <v>0.1397412527953783</v>
      </c>
      <c r="G32" s="123"/>
      <c r="H32" s="84">
        <f>H29/J29-1</f>
        <v>0.03717646012284548</v>
      </c>
      <c r="I32" s="123"/>
      <c r="J32" s="84" t="e">
        <f>J29/#REF!-1</f>
        <v>#REF!</v>
      </c>
    </row>
    <row r="33" spans="1:21" s="58" customFormat="1" ht="16.5" customHeight="1" hidden="1">
      <c r="A33" s="72" t="s">
        <v>26</v>
      </c>
      <c r="B33" s="72"/>
      <c r="C33" s="132"/>
      <c r="D33" s="73">
        <f>D29*(D31-D32)</f>
        <v>-632230.2048873893</v>
      </c>
      <c r="E33" s="124"/>
      <c r="F33" s="73">
        <f>F29*(F31-F32)</f>
        <v>-1564821.0090929086</v>
      </c>
      <c r="G33" s="124"/>
      <c r="H33" s="73">
        <f>H29*(H31-H32)</f>
        <v>893184.8423374245</v>
      </c>
      <c r="I33" s="124"/>
      <c r="J33" s="73" t="e">
        <f>J29*(J31-J32)</f>
        <v>#REF!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2" s="24" customFormat="1" ht="16.5" customHeight="1">
      <c r="A34" s="59"/>
      <c r="B34" s="59"/>
      <c r="C34" s="135"/>
      <c r="D34" s="59"/>
      <c r="E34" s="121"/>
      <c r="F34" s="60"/>
      <c r="G34" s="121"/>
      <c r="H34" s="60"/>
      <c r="I34" s="121"/>
      <c r="J34" s="60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3" s="61" customFormat="1" ht="25.5" customHeight="1">
      <c r="A35" s="71" t="s">
        <v>27</v>
      </c>
      <c r="B35" s="98" t="s">
        <v>42</v>
      </c>
      <c r="C35" s="136"/>
      <c r="D35" s="62" t="s">
        <v>43</v>
      </c>
      <c r="E35" s="121"/>
      <c r="F35" s="62">
        <v>2011</v>
      </c>
      <c r="G35" s="121"/>
      <c r="H35" s="62">
        <v>2010</v>
      </c>
      <c r="I35" s="121"/>
      <c r="J35" s="62">
        <v>2009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ht="16.5" customHeight="1">
      <c r="A36" s="76" t="s">
        <v>0</v>
      </c>
      <c r="B36" s="99">
        <v>37</v>
      </c>
      <c r="C36" s="137"/>
      <c r="D36" s="64">
        <v>40</v>
      </c>
      <c r="E36" s="121"/>
      <c r="F36" s="64">
        <v>30</v>
      </c>
      <c r="G36" s="121"/>
      <c r="H36" s="64">
        <v>0</v>
      </c>
      <c r="I36" s="121"/>
      <c r="J36" s="64">
        <v>0</v>
      </c>
      <c r="O36" s="28"/>
      <c r="P36" s="28"/>
      <c r="Q36" s="28"/>
      <c r="R36" s="28"/>
      <c r="S36" s="28"/>
      <c r="T36" s="28"/>
      <c r="U36" s="28"/>
      <c r="V36" s="28"/>
      <c r="W36" s="28"/>
    </row>
    <row r="37" spans="1:10" s="28" customFormat="1" ht="16.5" customHeight="1">
      <c r="A37" s="74" t="s">
        <v>4</v>
      </c>
      <c r="B37" s="100">
        <v>571</v>
      </c>
      <c r="C37" s="137"/>
      <c r="D37" s="65">
        <v>482</v>
      </c>
      <c r="E37" s="121"/>
      <c r="F37" s="65">
        <v>472</v>
      </c>
      <c r="G37" s="121"/>
      <c r="H37" s="65">
        <v>485</v>
      </c>
      <c r="I37" s="142"/>
      <c r="J37" s="65">
        <v>482</v>
      </c>
    </row>
    <row r="38" spans="1:10" ht="16.5" customHeight="1">
      <c r="A38" s="75" t="s">
        <v>5</v>
      </c>
      <c r="B38" s="101">
        <v>0</v>
      </c>
      <c r="C38" s="137"/>
      <c r="D38" s="66">
        <v>55</v>
      </c>
      <c r="E38" s="125"/>
      <c r="F38" s="65">
        <v>55</v>
      </c>
      <c r="G38" s="125"/>
      <c r="H38" s="65">
        <v>48</v>
      </c>
      <c r="I38" s="143"/>
      <c r="J38" s="65">
        <v>46</v>
      </c>
    </row>
    <row r="39" spans="1:10" ht="16.5" customHeight="1">
      <c r="A39" s="74" t="s">
        <v>7</v>
      </c>
      <c r="B39" s="100">
        <v>33</v>
      </c>
      <c r="C39" s="137"/>
      <c r="D39" s="65">
        <v>35</v>
      </c>
      <c r="E39" s="125"/>
      <c r="F39" s="67">
        <v>21</v>
      </c>
      <c r="G39" s="125"/>
      <c r="H39" s="67">
        <v>0</v>
      </c>
      <c r="I39" s="143"/>
      <c r="J39" s="67">
        <v>0</v>
      </c>
    </row>
    <row r="40" spans="1:10" ht="16.5" customHeight="1">
      <c r="A40" s="74" t="s">
        <v>9</v>
      </c>
      <c r="B40" s="100">
        <v>457</v>
      </c>
      <c r="C40" s="137"/>
      <c r="D40" s="65">
        <v>461</v>
      </c>
      <c r="E40" s="125"/>
      <c r="F40" s="65">
        <v>497</v>
      </c>
      <c r="G40" s="125"/>
      <c r="H40" s="65">
        <v>547</v>
      </c>
      <c r="I40" s="143"/>
      <c r="J40" s="65">
        <v>647</v>
      </c>
    </row>
    <row r="41" spans="1:10" ht="16.5" customHeight="1">
      <c r="A41" s="74" t="s">
        <v>10</v>
      </c>
      <c r="B41" s="100">
        <v>140</v>
      </c>
      <c r="C41" s="137"/>
      <c r="D41" s="65">
        <v>140</v>
      </c>
      <c r="E41" s="125"/>
      <c r="F41" s="65">
        <v>151</v>
      </c>
      <c r="G41" s="125"/>
      <c r="H41" s="65">
        <v>127</v>
      </c>
      <c r="I41" s="143"/>
      <c r="J41" s="65">
        <v>113</v>
      </c>
    </row>
    <row r="42" spans="1:10" ht="16.5" customHeight="1">
      <c r="A42" s="74" t="s">
        <v>11</v>
      </c>
      <c r="B42" s="100">
        <v>86</v>
      </c>
      <c r="C42" s="137"/>
      <c r="D42" s="65">
        <v>82</v>
      </c>
      <c r="E42" s="125"/>
      <c r="F42" s="65">
        <v>82</v>
      </c>
      <c r="G42" s="125"/>
      <c r="H42" s="65">
        <v>43</v>
      </c>
      <c r="I42" s="143"/>
      <c r="J42" s="65">
        <v>30</v>
      </c>
    </row>
    <row r="43" spans="1:10" ht="16.5" customHeight="1">
      <c r="A43" s="74" t="s">
        <v>15</v>
      </c>
      <c r="B43" s="100">
        <v>0</v>
      </c>
      <c r="C43" s="137"/>
      <c r="D43" s="65">
        <v>0</v>
      </c>
      <c r="E43" s="125"/>
      <c r="F43" s="65">
        <v>0</v>
      </c>
      <c r="G43" s="125"/>
      <c r="H43" s="65">
        <v>64</v>
      </c>
      <c r="I43" s="143"/>
      <c r="J43" s="65">
        <v>66</v>
      </c>
    </row>
    <row r="44" spans="1:10" ht="16.5" customHeight="1">
      <c r="A44" s="75" t="s">
        <v>16</v>
      </c>
      <c r="B44" s="101">
        <v>0</v>
      </c>
      <c r="C44" s="137"/>
      <c r="D44" s="66">
        <v>0</v>
      </c>
      <c r="E44" s="125"/>
      <c r="F44" s="66">
        <v>0</v>
      </c>
      <c r="G44" s="125"/>
      <c r="H44" s="66">
        <v>2</v>
      </c>
      <c r="I44" s="143"/>
      <c r="J44" s="66">
        <v>7</v>
      </c>
    </row>
    <row r="45" spans="1:10" ht="16.5" customHeight="1">
      <c r="A45" s="75" t="s">
        <v>31</v>
      </c>
      <c r="B45" s="96">
        <v>180</v>
      </c>
      <c r="C45" s="137"/>
      <c r="D45" s="66">
        <v>180</v>
      </c>
      <c r="E45" s="125"/>
      <c r="F45" s="66">
        <f>1400-1308+30</f>
        <v>122</v>
      </c>
      <c r="G45" s="125"/>
      <c r="H45" s="66"/>
      <c r="I45" s="143"/>
      <c r="J45" s="66"/>
    </row>
    <row r="46" spans="1:14" s="107" customFormat="1" ht="16.5" customHeight="1">
      <c r="A46" s="103" t="s">
        <v>30</v>
      </c>
      <c r="B46" s="104">
        <f>SUM(B36:B45)</f>
        <v>1504</v>
      </c>
      <c r="C46" s="137"/>
      <c r="D46" s="105">
        <f>SUM(D36:D45)</f>
        <v>1475</v>
      </c>
      <c r="E46" s="125"/>
      <c r="F46" s="105">
        <f>SUM(F36:F45)</f>
        <v>1430</v>
      </c>
      <c r="G46" s="125"/>
      <c r="H46" s="105">
        <f>SUM(H36:H44)</f>
        <v>1316</v>
      </c>
      <c r="I46" s="143"/>
      <c r="J46" s="105">
        <f>SUM(J36:J44)</f>
        <v>1391</v>
      </c>
      <c r="K46" s="106"/>
      <c r="L46" s="106"/>
      <c r="M46" s="106"/>
      <c r="N46" s="106"/>
    </row>
    <row r="47" spans="1:14" s="107" customFormat="1" ht="16.5" customHeight="1">
      <c r="A47" s="108" t="s">
        <v>17</v>
      </c>
      <c r="B47" s="109">
        <v>1474</v>
      </c>
      <c r="C47" s="137"/>
      <c r="D47" s="110">
        <v>1445</v>
      </c>
      <c r="E47" s="125"/>
      <c r="F47" s="110">
        <v>1400</v>
      </c>
      <c r="G47" s="125"/>
      <c r="H47" s="110">
        <v>1316</v>
      </c>
      <c r="I47" s="143"/>
      <c r="J47" s="110">
        <f>1257+59</f>
        <v>1316</v>
      </c>
      <c r="K47" s="106"/>
      <c r="L47" s="106"/>
      <c r="M47" s="106"/>
      <c r="N47" s="106"/>
    </row>
    <row r="48" spans="1:10" ht="12">
      <c r="A48" s="28"/>
      <c r="B48" s="28"/>
      <c r="D48" s="28"/>
      <c r="E48" s="125"/>
      <c r="F48" s="28"/>
      <c r="G48" s="125"/>
      <c r="H48" s="28"/>
      <c r="I48" s="125"/>
      <c r="J48" s="28"/>
    </row>
    <row r="49" spans="1:10" ht="13.5" customHeight="1">
      <c r="A49" s="28"/>
      <c r="B49" s="28"/>
      <c r="D49" s="28"/>
      <c r="E49" s="125"/>
      <c r="F49" s="28"/>
      <c r="G49" s="125"/>
      <c r="H49" s="28"/>
      <c r="I49" s="125"/>
      <c r="J49" s="28"/>
    </row>
    <row r="50" spans="1:10" ht="12">
      <c r="A50" s="28"/>
      <c r="B50" s="28"/>
      <c r="D50" s="28"/>
      <c r="E50" s="125"/>
      <c r="F50" s="28"/>
      <c r="G50" s="125"/>
      <c r="H50" s="28"/>
      <c r="I50" s="125"/>
      <c r="J50" s="28"/>
    </row>
    <row r="51" spans="1:10" ht="12">
      <c r="A51" s="28"/>
      <c r="B51" s="28"/>
      <c r="D51" s="28"/>
      <c r="E51" s="125"/>
      <c r="F51" s="28"/>
      <c r="G51" s="125"/>
      <c r="H51" s="28"/>
      <c r="I51" s="125"/>
      <c r="J51" s="28"/>
    </row>
    <row r="52" spans="1:10" ht="12">
      <c r="A52" s="28"/>
      <c r="B52" s="28"/>
      <c r="D52" s="28"/>
      <c r="E52" s="125"/>
      <c r="F52" s="28"/>
      <c r="G52" s="125"/>
      <c r="H52" s="28"/>
      <c r="I52" s="125"/>
      <c r="J52" s="28"/>
    </row>
    <row r="53" spans="1:10" ht="12">
      <c r="A53" s="28"/>
      <c r="B53" s="28"/>
      <c r="D53" s="28"/>
      <c r="E53" s="125"/>
      <c r="F53" s="28"/>
      <c r="G53" s="125"/>
      <c r="H53" s="28"/>
      <c r="I53" s="125"/>
      <c r="J53" s="28"/>
    </row>
    <row r="54" spans="1:10" ht="12">
      <c r="A54" s="28"/>
      <c r="B54" s="28"/>
      <c r="D54" s="28"/>
      <c r="E54" s="125"/>
      <c r="F54" s="28"/>
      <c r="G54" s="125"/>
      <c r="H54" s="28"/>
      <c r="I54" s="125"/>
      <c r="J54" s="28"/>
    </row>
    <row r="55" spans="3:9" s="28" customFormat="1" ht="12">
      <c r="C55" s="131"/>
      <c r="E55" s="125"/>
      <c r="G55" s="125"/>
      <c r="I55" s="125"/>
    </row>
    <row r="56" spans="3:9" s="28" customFormat="1" ht="12">
      <c r="C56" s="131"/>
      <c r="E56" s="125"/>
      <c r="G56" s="125"/>
      <c r="I56" s="125"/>
    </row>
    <row r="57" spans="3:9" s="28" customFormat="1" ht="12">
      <c r="C57" s="131"/>
      <c r="E57" s="125"/>
      <c r="G57" s="125"/>
      <c r="I57" s="125"/>
    </row>
    <row r="58" spans="3:9" s="28" customFormat="1" ht="12">
      <c r="C58" s="131"/>
      <c r="E58" s="125"/>
      <c r="G58" s="125"/>
      <c r="I58" s="125"/>
    </row>
    <row r="59" spans="3:9" s="28" customFormat="1" ht="12">
      <c r="C59" s="131"/>
      <c r="E59" s="125"/>
      <c r="G59" s="125"/>
      <c r="I59" s="125"/>
    </row>
    <row r="60" spans="5:9" ht="12">
      <c r="E60" s="125"/>
      <c r="G60" s="125"/>
      <c r="I60" s="125"/>
    </row>
    <row r="61" spans="5:9" ht="12">
      <c r="E61" s="125"/>
      <c r="G61" s="125"/>
      <c r="I61" s="125"/>
    </row>
    <row r="62" spans="5:9" ht="12">
      <c r="E62" s="125"/>
      <c r="G62" s="125"/>
      <c r="I62" s="125"/>
    </row>
    <row r="63" spans="5:9" ht="12">
      <c r="E63" s="125"/>
      <c r="G63" s="125"/>
      <c r="I63" s="125"/>
    </row>
  </sheetData>
  <sheetProtection/>
  <mergeCells count="2">
    <mergeCell ref="A1:J1"/>
    <mergeCell ref="A2:J2"/>
  </mergeCells>
  <printOptions/>
  <pageMargins left="0.47" right="0.34" top="0.52" bottom="0.81" header="0.5" footer="0.5"/>
  <pageSetup fitToHeight="1" fitToWidth="1" horizontalDpi="600" verticalDpi="600" orientation="portrait" scale="51"/>
  <headerFooter alignWithMargins="0">
    <oddFooter>&amp;L&amp;D&amp;C&amp;P&amp;R&amp;G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workbookViewId="0" topLeftCell="A1">
      <selection activeCell="D65" sqref="D65"/>
    </sheetView>
  </sheetViews>
  <sheetFormatPr defaultColWidth="8.8515625" defaultRowHeight="12.75"/>
  <cols>
    <col min="1" max="1" width="39.7109375" style="0" customWidth="1"/>
    <col min="2" max="2" width="19.421875" style="0" customWidth="1"/>
    <col min="3" max="3" width="7.140625" style="126" customWidth="1"/>
    <col min="4" max="4" width="19.421875" style="0" customWidth="1"/>
    <col min="5" max="5" width="7.140625" style="126" customWidth="1"/>
    <col min="6" max="6" width="20.140625" style="0" customWidth="1"/>
    <col min="7" max="7" width="7.140625" style="126" customWidth="1"/>
    <col min="8" max="8" width="17.8515625" style="0" customWidth="1"/>
    <col min="9" max="9" width="7.140625" style="126" customWidth="1"/>
    <col min="10" max="10" width="18.421875" style="0" customWidth="1"/>
    <col min="11" max="14" width="9.140625" style="28" customWidth="1"/>
  </cols>
  <sheetData>
    <row r="1" spans="1:16" s="7" customFormat="1" ht="19.5" customHeight="1">
      <c r="A1" s="149" t="s">
        <v>12</v>
      </c>
      <c r="B1" s="149"/>
      <c r="C1" s="149"/>
      <c r="D1" s="149"/>
      <c r="E1" s="149"/>
      <c r="F1" s="149"/>
      <c r="G1" s="149"/>
      <c r="H1" s="149"/>
      <c r="I1" s="149"/>
      <c r="J1" s="149"/>
      <c r="K1" s="30"/>
      <c r="L1" s="30"/>
      <c r="M1" s="30"/>
      <c r="N1" s="30"/>
      <c r="O1" s="6"/>
      <c r="P1" s="6"/>
    </row>
    <row r="2" spans="1:16" s="7" customFormat="1" ht="19.5" customHeight="1">
      <c r="A2" s="150" t="s">
        <v>38</v>
      </c>
      <c r="B2" s="150"/>
      <c r="C2" s="150"/>
      <c r="D2" s="150"/>
      <c r="E2" s="150"/>
      <c r="F2" s="150"/>
      <c r="G2" s="150"/>
      <c r="H2" s="150"/>
      <c r="I2" s="150"/>
      <c r="J2" s="150"/>
      <c r="K2" s="30"/>
      <c r="L2" s="30"/>
      <c r="M2" s="30"/>
      <c r="N2" s="30"/>
      <c r="O2" s="6"/>
      <c r="P2" s="6"/>
    </row>
    <row r="3" spans="1:16" s="7" customFormat="1" ht="16.5" customHeight="1">
      <c r="A3" s="43"/>
      <c r="B3" s="43"/>
      <c r="C3" s="115"/>
      <c r="D3" s="43"/>
      <c r="E3" s="115"/>
      <c r="F3" s="43"/>
      <c r="G3" s="115"/>
      <c r="H3" s="43"/>
      <c r="I3" s="115"/>
      <c r="J3" s="43"/>
      <c r="K3" s="30"/>
      <c r="L3" s="30"/>
      <c r="M3" s="30"/>
      <c r="N3" s="30"/>
      <c r="O3" s="6"/>
      <c r="P3" s="6"/>
    </row>
    <row r="4" spans="1:16" s="2" customFormat="1" ht="15" customHeight="1">
      <c r="A4" s="45" t="s">
        <v>0</v>
      </c>
      <c r="B4" s="44">
        <v>2013</v>
      </c>
      <c r="C4" s="116"/>
      <c r="D4" s="26" t="s">
        <v>24</v>
      </c>
      <c r="E4" s="116"/>
      <c r="F4" s="26" t="s">
        <v>13</v>
      </c>
      <c r="G4" s="116"/>
      <c r="H4" s="26" t="s">
        <v>14</v>
      </c>
      <c r="I4" s="116"/>
      <c r="J4" s="26">
        <v>2009</v>
      </c>
      <c r="K4" s="31"/>
      <c r="L4" s="31"/>
      <c r="M4" s="31"/>
      <c r="N4" s="31"/>
      <c r="O4" s="1"/>
      <c r="P4" s="1"/>
    </row>
    <row r="5" spans="1:16" s="4" customFormat="1" ht="13.5" customHeight="1">
      <c r="A5" s="46" t="s">
        <v>1</v>
      </c>
      <c r="B5" s="22">
        <v>15.31</v>
      </c>
      <c r="C5" s="117">
        <f>B5/D5-1</f>
        <v>1.748653500897666</v>
      </c>
      <c r="D5" s="27">
        <v>5.57</v>
      </c>
      <c r="E5" s="8">
        <f>D5/F5-1</f>
        <v>0</v>
      </c>
      <c r="F5" s="10">
        <v>5.57</v>
      </c>
      <c r="G5" s="117"/>
      <c r="H5" s="10"/>
      <c r="I5" s="117"/>
      <c r="J5" s="10"/>
      <c r="K5" s="32"/>
      <c r="L5" s="33"/>
      <c r="M5" s="33"/>
      <c r="N5" s="33"/>
      <c r="O5" s="3"/>
      <c r="P5" s="3"/>
    </row>
    <row r="6" spans="1:16" s="4" customFormat="1" ht="13.5" customHeight="1">
      <c r="A6" s="46" t="s">
        <v>2</v>
      </c>
      <c r="B6" s="18">
        <v>162.26</v>
      </c>
      <c r="C6" s="8">
        <f>B6/D6-1</f>
        <v>0.05583029672045803</v>
      </c>
      <c r="D6" s="10">
        <v>153.68</v>
      </c>
      <c r="E6" s="114">
        <f>D6/F6-1</f>
        <v>-0.1907745774314148</v>
      </c>
      <c r="F6" s="10">
        <v>189.91</v>
      </c>
      <c r="G6" s="117" t="s">
        <v>37</v>
      </c>
      <c r="H6" s="10"/>
      <c r="I6" s="117"/>
      <c r="J6" s="10"/>
      <c r="K6" s="32"/>
      <c r="L6" s="33"/>
      <c r="M6" s="33"/>
      <c r="N6" s="33"/>
      <c r="O6" s="3"/>
      <c r="P6" s="3"/>
    </row>
    <row r="7" spans="1:16" s="4" customFormat="1" ht="13.5" customHeight="1">
      <c r="A7" s="46" t="s">
        <v>3</v>
      </c>
      <c r="B7" s="18">
        <v>284.23</v>
      </c>
      <c r="C7" s="8">
        <f>B7/D7-1</f>
        <v>0.027547810997433197</v>
      </c>
      <c r="D7" s="10">
        <v>276.61</v>
      </c>
      <c r="E7" s="114">
        <f>D7/F7-1</f>
        <v>-0.19393285930761162</v>
      </c>
      <c r="F7" s="10">
        <v>343.16</v>
      </c>
      <c r="G7" s="117"/>
      <c r="H7" s="10"/>
      <c r="I7" s="117"/>
      <c r="J7" s="10"/>
      <c r="K7" s="32"/>
      <c r="L7" s="33"/>
      <c r="M7" s="33"/>
      <c r="N7" s="33"/>
      <c r="O7" s="3"/>
      <c r="P7" s="3"/>
    </row>
    <row r="8" spans="1:16" s="2" customFormat="1" ht="15" customHeight="1">
      <c r="A8" s="45" t="s">
        <v>4</v>
      </c>
      <c r="B8" s="19"/>
      <c r="C8" s="138"/>
      <c r="D8" s="9"/>
      <c r="E8" s="139"/>
      <c r="F8" s="41"/>
      <c r="G8" s="118"/>
      <c r="H8" s="9"/>
      <c r="I8" s="117"/>
      <c r="J8" s="9"/>
      <c r="K8" s="34"/>
      <c r="L8" s="31"/>
      <c r="M8" s="31"/>
      <c r="N8" s="31"/>
      <c r="O8" s="1"/>
      <c r="P8" s="1"/>
    </row>
    <row r="9" spans="1:14" s="4" customFormat="1" ht="13.5" customHeight="1">
      <c r="A9" s="46" t="s">
        <v>1</v>
      </c>
      <c r="B9" s="22">
        <v>34.43</v>
      </c>
      <c r="C9" s="117">
        <f>B9/D9-1</f>
        <v>0.4345833333333333</v>
      </c>
      <c r="D9" s="27">
        <v>24</v>
      </c>
      <c r="E9" s="139"/>
      <c r="F9" s="27">
        <v>24</v>
      </c>
      <c r="G9" s="8" t="s">
        <v>37</v>
      </c>
      <c r="H9" s="27">
        <v>0</v>
      </c>
      <c r="I9" s="8">
        <v>0</v>
      </c>
      <c r="J9" s="27">
        <v>0</v>
      </c>
      <c r="K9" s="35"/>
      <c r="L9" s="36"/>
      <c r="M9" s="36"/>
      <c r="N9" s="36"/>
    </row>
    <row r="10" spans="1:14" s="4" customFormat="1" ht="13.5" customHeight="1">
      <c r="A10" s="46" t="s">
        <v>2</v>
      </c>
      <c r="B10" s="18">
        <v>200.52</v>
      </c>
      <c r="C10" s="8">
        <f>B10/D10-1</f>
        <v>-0.0040232454179705</v>
      </c>
      <c r="D10" s="10">
        <v>201.33</v>
      </c>
      <c r="E10" s="114">
        <f>D10/F10-1</f>
        <v>-0.06314564913913445</v>
      </c>
      <c r="F10" s="10">
        <v>214.9</v>
      </c>
      <c r="G10" s="8">
        <f>F10/H10-1</f>
        <v>0.2005586592178772</v>
      </c>
      <c r="H10" s="10">
        <v>179</v>
      </c>
      <c r="I10" s="8">
        <f>H10/J10-1</f>
        <v>0.02285714285714291</v>
      </c>
      <c r="J10" s="10">
        <v>175</v>
      </c>
      <c r="K10" s="35"/>
      <c r="L10" s="36"/>
      <c r="M10" s="36"/>
      <c r="N10" s="36"/>
    </row>
    <row r="11" spans="1:14" s="4" customFormat="1" ht="13.5" customHeight="1">
      <c r="A11" s="46" t="s">
        <v>3</v>
      </c>
      <c r="B11" s="23">
        <v>338.37</v>
      </c>
      <c r="C11" s="113">
        <f>B11/D11-1</f>
        <v>-0.02912314931711235</v>
      </c>
      <c r="D11" s="13">
        <v>348.52</v>
      </c>
      <c r="E11" s="114">
        <f>D11/F11-1</f>
        <v>-0.07925604987847401</v>
      </c>
      <c r="F11" s="13">
        <v>378.52</v>
      </c>
      <c r="G11" s="8">
        <f>F11/H11-1</f>
        <v>0.15402439024390246</v>
      </c>
      <c r="H11" s="13">
        <v>328</v>
      </c>
      <c r="I11" s="8">
        <f>H11/J11-1</f>
        <v>0.02180685358255441</v>
      </c>
      <c r="J11" s="13">
        <v>321</v>
      </c>
      <c r="K11" s="35"/>
      <c r="L11" s="36"/>
      <c r="M11" s="36"/>
      <c r="N11" s="36"/>
    </row>
    <row r="12" spans="1:14" s="4" customFormat="1" ht="13.5" customHeight="1">
      <c r="A12" s="45" t="s">
        <v>7</v>
      </c>
      <c r="B12" s="17"/>
      <c r="C12" s="118"/>
      <c r="D12" s="16"/>
      <c r="E12" s="117"/>
      <c r="F12" s="42"/>
      <c r="G12" s="118"/>
      <c r="H12" s="16"/>
      <c r="I12" s="117"/>
      <c r="J12" s="16"/>
      <c r="K12" s="35"/>
      <c r="L12" s="36"/>
      <c r="M12" s="36"/>
      <c r="N12" s="36"/>
    </row>
    <row r="13" spans="1:14" s="4" customFormat="1" ht="13.5" customHeight="1">
      <c r="A13" s="46" t="s">
        <v>1</v>
      </c>
      <c r="B13" s="18">
        <v>14.73</v>
      </c>
      <c r="C13" s="113">
        <f>B13/D13-1</f>
        <v>-0.38625</v>
      </c>
      <c r="D13" s="10">
        <v>24</v>
      </c>
      <c r="E13" s="29">
        <f>D13/F13-1</f>
        <v>3.3636363636363633</v>
      </c>
      <c r="F13" s="10">
        <v>5.5</v>
      </c>
      <c r="G13" s="117"/>
      <c r="H13" s="27"/>
      <c r="I13" s="117"/>
      <c r="J13" s="27"/>
      <c r="K13" s="35"/>
      <c r="L13" s="36"/>
      <c r="M13" s="36"/>
      <c r="N13" s="36"/>
    </row>
    <row r="14" spans="1:14" s="2" customFormat="1" ht="15" customHeight="1">
      <c r="A14" s="46" t="s">
        <v>8</v>
      </c>
      <c r="B14" s="18">
        <v>105.82</v>
      </c>
      <c r="C14" s="113">
        <f>B14/D14-1</f>
        <v>-0.5259597724320209</v>
      </c>
      <c r="D14" s="10">
        <v>223.23</v>
      </c>
      <c r="E14" s="29">
        <f>D14/F14-1</f>
        <v>0.039729855612482545</v>
      </c>
      <c r="F14" s="10">
        <v>214.7</v>
      </c>
      <c r="G14" s="117" t="s">
        <v>37</v>
      </c>
      <c r="H14" s="10"/>
      <c r="I14" s="117"/>
      <c r="J14" s="10"/>
      <c r="K14" s="37"/>
      <c r="L14" s="38"/>
      <c r="M14" s="38"/>
      <c r="N14" s="38"/>
    </row>
    <row r="15" spans="1:14" s="4" customFormat="1" ht="13.5" customHeight="1">
      <c r="A15" s="46" t="s">
        <v>3</v>
      </c>
      <c r="B15" s="18">
        <v>181.25</v>
      </c>
      <c r="C15" s="113">
        <f>B15/D15-1</f>
        <v>-0.5329089784558293</v>
      </c>
      <c r="D15" s="10">
        <v>388.04</v>
      </c>
      <c r="E15" s="29">
        <f>D15/F15-1</f>
        <v>0</v>
      </c>
      <c r="F15" s="10">
        <v>388.04</v>
      </c>
      <c r="G15" s="117"/>
      <c r="H15" s="13"/>
      <c r="I15" s="117"/>
      <c r="J15" s="13"/>
      <c r="K15" s="35"/>
      <c r="L15" s="36"/>
      <c r="M15" s="36"/>
      <c r="N15" s="36"/>
    </row>
    <row r="16" spans="1:14" s="2" customFormat="1" ht="15" customHeight="1">
      <c r="A16" s="45" t="s">
        <v>9</v>
      </c>
      <c r="B16" s="19"/>
      <c r="C16" s="118"/>
      <c r="D16" s="9"/>
      <c r="E16" s="117"/>
      <c r="F16" s="41"/>
      <c r="G16" s="118"/>
      <c r="H16" s="9"/>
      <c r="I16" s="117"/>
      <c r="J16" s="9"/>
      <c r="K16" s="37"/>
      <c r="L16" s="38"/>
      <c r="M16" s="38"/>
      <c r="N16" s="38"/>
    </row>
    <row r="17" spans="1:14" s="4" customFormat="1" ht="13.5" customHeight="1">
      <c r="A17" s="46" t="s">
        <v>1</v>
      </c>
      <c r="B17" s="22">
        <v>26.06</v>
      </c>
      <c r="C17" s="113">
        <f>B17/D17-1</f>
        <v>-0.5466249130132219</v>
      </c>
      <c r="D17" s="27">
        <v>57.48</v>
      </c>
      <c r="E17" s="29">
        <f>D17/F17-1</f>
        <v>0.5178241351993662</v>
      </c>
      <c r="F17" s="27">
        <v>37.87</v>
      </c>
      <c r="G17" s="118" t="s">
        <v>37</v>
      </c>
      <c r="H17" s="27">
        <v>0</v>
      </c>
      <c r="I17" s="8">
        <v>0</v>
      </c>
      <c r="J17" s="27">
        <v>0</v>
      </c>
      <c r="K17" s="35"/>
      <c r="L17" s="36"/>
      <c r="M17" s="36"/>
      <c r="N17" s="36"/>
    </row>
    <row r="18" spans="1:14" s="4" customFormat="1" ht="13.5" customHeight="1">
      <c r="A18" s="46" t="s">
        <v>8</v>
      </c>
      <c r="B18" s="18">
        <v>237.96</v>
      </c>
      <c r="C18" s="113">
        <f>B18/D18-1</f>
        <v>-0.2934259754142169</v>
      </c>
      <c r="D18" s="10">
        <v>336.78</v>
      </c>
      <c r="E18" s="29">
        <f>D18/F18-1</f>
        <v>0.16448255592821814</v>
      </c>
      <c r="F18" s="10">
        <v>289.21</v>
      </c>
      <c r="G18" s="8">
        <f>F18/H18-1</f>
        <v>0.27405286343612323</v>
      </c>
      <c r="H18" s="10">
        <v>227</v>
      </c>
      <c r="I18" s="8">
        <f>H18/J18-1</f>
        <v>0.11274509803921573</v>
      </c>
      <c r="J18" s="10">
        <v>204</v>
      </c>
      <c r="K18" s="35"/>
      <c r="L18" s="36"/>
      <c r="M18" s="36"/>
      <c r="N18" s="36"/>
    </row>
    <row r="19" spans="1:14" s="4" customFormat="1" ht="13.5" customHeight="1">
      <c r="A19" s="46" t="s">
        <v>3</v>
      </c>
      <c r="B19" s="23">
        <v>413.17</v>
      </c>
      <c r="C19" s="113">
        <f>B19/D19-1</f>
        <v>-0.2719214774088955</v>
      </c>
      <c r="D19" s="13">
        <v>567.48</v>
      </c>
      <c r="E19" s="29">
        <f>D19/F19-1</f>
        <v>0.14762983336029767</v>
      </c>
      <c r="F19" s="13">
        <v>494.48</v>
      </c>
      <c r="G19" s="8">
        <f>F19/H19-1</f>
        <v>0.18865384615384628</v>
      </c>
      <c r="H19" s="13">
        <v>416</v>
      </c>
      <c r="I19" s="8">
        <f>H19/J19-1</f>
        <v>0.12129380053908356</v>
      </c>
      <c r="J19" s="13">
        <v>371</v>
      </c>
      <c r="K19" s="35"/>
      <c r="L19" s="36"/>
      <c r="M19" s="36"/>
      <c r="N19" s="36"/>
    </row>
    <row r="20" spans="1:14" s="4" customFormat="1" ht="13.5" customHeight="1">
      <c r="A20" s="45" t="s">
        <v>10</v>
      </c>
      <c r="B20" s="17"/>
      <c r="C20" s="118"/>
      <c r="D20" s="16"/>
      <c r="E20" s="117"/>
      <c r="F20" s="16"/>
      <c r="G20" s="118"/>
      <c r="H20" s="16"/>
      <c r="I20" s="118"/>
      <c r="J20" s="16"/>
      <c r="K20" s="35"/>
      <c r="L20" s="36"/>
      <c r="M20" s="36"/>
      <c r="N20" s="36"/>
    </row>
    <row r="21" spans="1:14" s="4" customFormat="1" ht="13.5" customHeight="1">
      <c r="A21" s="46" t="s">
        <v>1</v>
      </c>
      <c r="B21" s="22">
        <v>116.85</v>
      </c>
      <c r="C21" s="8">
        <f>B21/D21-1</f>
        <v>2.4226713532513178</v>
      </c>
      <c r="D21" s="27">
        <v>34.14</v>
      </c>
      <c r="E21" s="29">
        <f>D21/F21-1</f>
        <v>4.367924528301887</v>
      </c>
      <c r="F21" s="27">
        <v>6.36</v>
      </c>
      <c r="G21" s="118" t="s">
        <v>37</v>
      </c>
      <c r="H21" s="27">
        <v>0</v>
      </c>
      <c r="I21" s="8"/>
      <c r="J21" s="27">
        <v>0</v>
      </c>
      <c r="K21" s="35"/>
      <c r="L21" s="36"/>
      <c r="M21" s="36"/>
      <c r="N21" s="36"/>
    </row>
    <row r="22" spans="1:14" s="4" customFormat="1" ht="13.5" customHeight="1">
      <c r="A22" s="46" t="s">
        <v>8</v>
      </c>
      <c r="B22" s="18">
        <v>397.73</v>
      </c>
      <c r="C22" s="8">
        <f>B22/D22-1</f>
        <v>0.809920364050057</v>
      </c>
      <c r="D22" s="10">
        <v>219.75</v>
      </c>
      <c r="E22" s="29">
        <f>D22/F22-1</f>
        <v>0.4346804204478685</v>
      </c>
      <c r="F22" s="10">
        <v>153.17</v>
      </c>
      <c r="G22" s="8">
        <f>F22/H22-1</f>
        <v>1.0422666666666665</v>
      </c>
      <c r="H22" s="10">
        <v>75</v>
      </c>
      <c r="I22" s="8">
        <f>H22/J22-1</f>
        <v>0</v>
      </c>
      <c r="J22" s="10">
        <v>75</v>
      </c>
      <c r="K22" s="35"/>
      <c r="L22" s="36"/>
      <c r="M22" s="36"/>
      <c r="N22" s="36"/>
    </row>
    <row r="23" spans="1:14" s="4" customFormat="1" ht="13.5" customHeight="1">
      <c r="A23" s="46" t="s">
        <v>3</v>
      </c>
      <c r="B23" s="23">
        <v>631.35</v>
      </c>
      <c r="C23" s="8">
        <f>B23/D23-1</f>
        <v>0.6863881617607779</v>
      </c>
      <c r="D23" s="13">
        <v>374.38</v>
      </c>
      <c r="E23" s="29">
        <f>D23/F23-1</f>
        <v>0.362223920241604</v>
      </c>
      <c r="F23" s="13">
        <v>274.83</v>
      </c>
      <c r="G23" s="8">
        <f>F23/H23-1</f>
        <v>0.5615340909090909</v>
      </c>
      <c r="H23" s="13">
        <v>176</v>
      </c>
      <c r="I23" s="8"/>
      <c r="J23" s="13">
        <v>176</v>
      </c>
      <c r="K23" s="35"/>
      <c r="L23" s="36"/>
      <c r="M23" s="36"/>
      <c r="N23" s="36"/>
    </row>
    <row r="24" spans="1:14" s="5" customFormat="1" ht="15" customHeight="1">
      <c r="A24" s="45" t="s">
        <v>11</v>
      </c>
      <c r="B24" s="17"/>
      <c r="C24" s="118"/>
      <c r="D24" s="16"/>
      <c r="E24" s="117"/>
      <c r="F24" s="42" t="s">
        <v>6</v>
      </c>
      <c r="G24" s="118"/>
      <c r="H24" s="16"/>
      <c r="I24" s="118"/>
      <c r="J24" s="16" t="s">
        <v>6</v>
      </c>
      <c r="K24" s="39"/>
      <c r="L24" s="40"/>
      <c r="M24" s="40"/>
      <c r="N24" s="40"/>
    </row>
    <row r="25" spans="1:14" s="2" customFormat="1" ht="15" customHeight="1">
      <c r="A25" s="46" t="s">
        <v>1</v>
      </c>
      <c r="B25" s="22">
        <v>343.43</v>
      </c>
      <c r="C25" s="8">
        <f>B25/D25-1</f>
        <v>1.021008650620844</v>
      </c>
      <c r="D25" s="27">
        <v>169.93</v>
      </c>
      <c r="E25" s="29">
        <f>D25/F25-1</f>
        <v>0.5338026897734451</v>
      </c>
      <c r="F25" s="27">
        <v>110.79</v>
      </c>
      <c r="G25" s="8">
        <f>F25/H25-1</f>
        <v>0.5176712328767124</v>
      </c>
      <c r="H25" s="27">
        <v>73</v>
      </c>
      <c r="I25" s="8"/>
      <c r="J25" s="27">
        <v>73</v>
      </c>
      <c r="K25" s="37"/>
      <c r="L25" s="38"/>
      <c r="M25" s="38"/>
      <c r="N25" s="38"/>
    </row>
    <row r="26" spans="1:14" s="4" customFormat="1" ht="13.5" customHeight="1">
      <c r="A26" s="46" t="s">
        <v>8</v>
      </c>
      <c r="B26" s="18">
        <v>891.16</v>
      </c>
      <c r="C26" s="8">
        <f>B26/D26-1</f>
        <v>0.6594540240586944</v>
      </c>
      <c r="D26" s="10">
        <v>537.02</v>
      </c>
      <c r="E26" s="29">
        <f>D26/F26-1</f>
        <v>0.31025228126677384</v>
      </c>
      <c r="F26" s="10">
        <v>409.86</v>
      </c>
      <c r="G26" s="8">
        <f>F26/H26-1</f>
        <v>0.253394495412844</v>
      </c>
      <c r="H26" s="10">
        <v>327</v>
      </c>
      <c r="I26" s="8">
        <f>H26/J26-1</f>
        <v>0</v>
      </c>
      <c r="J26" s="10">
        <v>327</v>
      </c>
      <c r="K26" s="35"/>
      <c r="L26" s="36"/>
      <c r="M26" s="36"/>
      <c r="N26" s="36"/>
    </row>
    <row r="27" spans="1:14" s="4" customFormat="1" ht="13.5" customHeight="1">
      <c r="A27" s="47" t="s">
        <v>3</v>
      </c>
      <c r="B27" s="23">
        <v>1342.23</v>
      </c>
      <c r="C27" s="8">
        <f>B27/D27-1</f>
        <v>0.5984066307027258</v>
      </c>
      <c r="D27" s="13">
        <v>839.73</v>
      </c>
      <c r="E27" s="29">
        <f>D27/F27-1</f>
        <v>0.2784975868211508</v>
      </c>
      <c r="F27" s="13">
        <v>656.81</v>
      </c>
      <c r="G27" s="8">
        <f>F27/H27-1</f>
        <v>0.2231098696461824</v>
      </c>
      <c r="H27" s="13">
        <v>537</v>
      </c>
      <c r="I27" s="8"/>
      <c r="J27" s="13">
        <v>537</v>
      </c>
      <c r="K27" s="35"/>
      <c r="L27" s="36"/>
      <c r="M27" s="36"/>
      <c r="N27" s="36"/>
    </row>
    <row r="28" spans="1:10" ht="15" customHeight="1" hidden="1">
      <c r="A28" s="48" t="s">
        <v>18</v>
      </c>
      <c r="B28" s="80" t="s">
        <v>32</v>
      </c>
      <c r="C28" s="119"/>
      <c r="D28" s="81" t="s">
        <v>32</v>
      </c>
      <c r="E28" s="140"/>
      <c r="F28" s="81" t="s">
        <v>32</v>
      </c>
      <c r="G28" s="119"/>
      <c r="H28" s="11"/>
      <c r="I28" s="119"/>
      <c r="J28" s="11"/>
    </row>
    <row r="29" spans="1:10" ht="15" customHeight="1" hidden="1">
      <c r="A29" s="49" t="s">
        <v>1</v>
      </c>
      <c r="B29" s="20">
        <v>0</v>
      </c>
      <c r="C29" s="8"/>
      <c r="D29" s="15">
        <v>0</v>
      </c>
      <c r="E29" s="29"/>
      <c r="F29" s="15">
        <v>0</v>
      </c>
      <c r="G29" s="8">
        <v>0</v>
      </c>
      <c r="H29" s="15">
        <v>3.76</v>
      </c>
      <c r="I29" s="8">
        <v>0</v>
      </c>
      <c r="J29" s="15">
        <v>3.76</v>
      </c>
    </row>
    <row r="30" spans="1:10" ht="15" customHeight="1" hidden="1">
      <c r="A30" s="48" t="s">
        <v>19</v>
      </c>
      <c r="B30" s="80" t="s">
        <v>32</v>
      </c>
      <c r="C30" s="120"/>
      <c r="D30" s="81" t="s">
        <v>32</v>
      </c>
      <c r="E30" s="141"/>
      <c r="F30" s="82" t="s">
        <v>32</v>
      </c>
      <c r="G30" s="120"/>
      <c r="H30" s="12"/>
      <c r="I30" s="120"/>
      <c r="J30" s="12"/>
    </row>
    <row r="31" spans="1:10" ht="15" customHeight="1" hidden="1">
      <c r="A31" s="49" t="s">
        <v>20</v>
      </c>
      <c r="B31" s="18">
        <v>0</v>
      </c>
      <c r="C31" s="8"/>
      <c r="D31" s="10">
        <v>0</v>
      </c>
      <c r="E31" s="29"/>
      <c r="F31" s="10">
        <v>0</v>
      </c>
      <c r="G31" s="8">
        <v>0</v>
      </c>
      <c r="H31" s="10">
        <v>0.18</v>
      </c>
      <c r="I31" s="8">
        <f>H31/J31-1</f>
        <v>-0.10000000000000009</v>
      </c>
      <c r="J31" s="10">
        <v>0.2</v>
      </c>
    </row>
    <row r="32" spans="1:10" ht="15" customHeight="1" hidden="1">
      <c r="A32" s="50" t="s">
        <v>21</v>
      </c>
      <c r="B32" s="21">
        <v>0</v>
      </c>
      <c r="C32" s="8"/>
      <c r="D32" s="95">
        <v>0</v>
      </c>
      <c r="E32" s="29"/>
      <c r="F32" s="13">
        <v>0</v>
      </c>
      <c r="G32" s="8">
        <v>0</v>
      </c>
      <c r="H32" s="13">
        <v>0.02</v>
      </c>
      <c r="I32" s="8">
        <v>0</v>
      </c>
      <c r="J32" s="13">
        <v>0.02</v>
      </c>
    </row>
    <row r="33" spans="1:10" ht="15" customHeight="1" hidden="1">
      <c r="A33" s="51" t="s">
        <v>22</v>
      </c>
      <c r="B33" s="80" t="s">
        <v>32</v>
      </c>
      <c r="C33" s="120"/>
      <c r="D33" s="81" t="s">
        <v>32</v>
      </c>
      <c r="E33" s="141"/>
      <c r="F33" s="82" t="s">
        <v>32</v>
      </c>
      <c r="G33" s="120"/>
      <c r="H33" s="14"/>
      <c r="I33" s="120"/>
      <c r="J33" s="14"/>
    </row>
    <row r="34" spans="1:10" ht="15" customHeight="1" hidden="1">
      <c r="A34" s="52" t="s">
        <v>23</v>
      </c>
      <c r="B34" s="27">
        <v>0</v>
      </c>
      <c r="C34" s="8"/>
      <c r="D34" s="27">
        <v>0</v>
      </c>
      <c r="E34" s="29"/>
      <c r="F34" s="27">
        <v>0</v>
      </c>
      <c r="G34" s="8">
        <v>0</v>
      </c>
      <c r="H34" s="27">
        <v>0.22</v>
      </c>
      <c r="I34" s="8">
        <f>H34/J34-1</f>
        <v>-0.5</v>
      </c>
      <c r="J34" s="27">
        <v>0.44</v>
      </c>
    </row>
    <row r="35" spans="1:10" ht="12">
      <c r="A35" s="28"/>
      <c r="B35" s="111"/>
      <c r="C35" s="121"/>
      <c r="D35" s="111"/>
      <c r="E35" s="121"/>
      <c r="F35" s="111"/>
      <c r="G35" s="121"/>
      <c r="H35" s="111"/>
      <c r="I35" s="121"/>
      <c r="J35" s="111"/>
    </row>
    <row r="36" spans="1:10" s="53" customFormat="1" ht="16.5" customHeight="1">
      <c r="A36" s="54" t="s">
        <v>33</v>
      </c>
      <c r="B36" s="55">
        <v>3480015</v>
      </c>
      <c r="C36" s="121"/>
      <c r="D36" s="55">
        <v>3431979</v>
      </c>
      <c r="E36" s="121"/>
      <c r="F36" s="55">
        <v>3007541</v>
      </c>
      <c r="G36" s="121"/>
      <c r="H36" s="55">
        <v>2534516</v>
      </c>
      <c r="I36" s="121"/>
      <c r="J36" s="55">
        <v>2333182</v>
      </c>
    </row>
    <row r="37" spans="1:10" s="70" customFormat="1" ht="16.5" customHeight="1">
      <c r="A37" s="68" t="s">
        <v>34</v>
      </c>
      <c r="B37" s="112">
        <f>B36/B53</f>
        <v>2313.839760638298</v>
      </c>
      <c r="C37" s="122"/>
      <c r="D37" s="112">
        <f>D36/D53</f>
        <v>2326.7654237288134</v>
      </c>
      <c r="E37" s="122"/>
      <c r="F37" s="112">
        <f>F36/F53</f>
        <v>2103.1755244755245</v>
      </c>
      <c r="G37" s="122"/>
      <c r="H37" s="112">
        <f>H36/H53</f>
        <v>1925.9240121580547</v>
      </c>
      <c r="I37" s="122"/>
      <c r="J37" s="112">
        <f>J36/J53</f>
        <v>1677.3414809489575</v>
      </c>
    </row>
    <row r="38" spans="1:10" s="53" customFormat="1" ht="16.5" customHeight="1">
      <c r="A38" s="56" t="s">
        <v>35</v>
      </c>
      <c r="B38" s="57">
        <f>B37/D37-1</f>
        <v>-0.005555206794246259</v>
      </c>
      <c r="C38" s="121"/>
      <c r="D38" s="57">
        <f>D37/F37-1</f>
        <v>0.10631062250928691</v>
      </c>
      <c r="E38" s="121"/>
      <c r="F38" s="57">
        <f>F37/H37-1</f>
        <v>0.09203453054144872</v>
      </c>
      <c r="G38" s="121"/>
      <c r="H38" s="57">
        <f>H37/J37-1</f>
        <v>0.14820031223961694</v>
      </c>
      <c r="I38" s="121"/>
      <c r="J38" s="57" t="e">
        <f>J37/#REF!-1</f>
        <v>#REF!</v>
      </c>
    </row>
    <row r="39" spans="1:10" s="53" customFormat="1" ht="16.5" customHeight="1" thickBot="1">
      <c r="A39" s="79"/>
      <c r="B39" s="86"/>
      <c r="C39" s="121"/>
      <c r="D39" s="86"/>
      <c r="E39" s="121"/>
      <c r="F39" s="86"/>
      <c r="G39" s="121"/>
      <c r="H39" s="86"/>
      <c r="I39" s="121"/>
      <c r="J39" s="86"/>
    </row>
    <row r="40" spans="1:21" s="58" customFormat="1" ht="16.5" customHeight="1" hidden="1">
      <c r="A40" s="72" t="s">
        <v>26</v>
      </c>
      <c r="B40" s="73">
        <f>B36*(B38-B39)</f>
        <v>-19332.202972078896</v>
      </c>
      <c r="C40" s="124"/>
      <c r="D40" s="73">
        <f>D36*(D38-D39)</f>
        <v>364855.8239288</v>
      </c>
      <c r="E40" s="124"/>
      <c r="F40" s="73">
        <f>F36*(F38-F39)</f>
        <v>276797.62401915924</v>
      </c>
      <c r="G40" s="124"/>
      <c r="H40" s="73">
        <f>H36*(H38-H39)</f>
        <v>375616.06257630495</v>
      </c>
      <c r="I40" s="124"/>
      <c r="J40" s="73" t="e">
        <f>J36*(J38-J39)</f>
        <v>#REF!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2" s="24" customFormat="1" ht="16.5" customHeight="1">
      <c r="A41" s="59"/>
      <c r="B41" s="59"/>
      <c r="C41" s="121"/>
      <c r="D41" s="59"/>
      <c r="E41" s="121"/>
      <c r="F41" s="60"/>
      <c r="G41" s="121"/>
      <c r="H41" s="60"/>
      <c r="I41" s="121"/>
      <c r="J41" s="60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3" s="61" customFormat="1" ht="25.5" customHeight="1">
      <c r="A42" s="71" t="s">
        <v>27</v>
      </c>
      <c r="B42" s="98" t="s">
        <v>42</v>
      </c>
      <c r="C42" s="121"/>
      <c r="D42" s="62" t="s">
        <v>28</v>
      </c>
      <c r="E42" s="121"/>
      <c r="F42" s="62">
        <v>2011</v>
      </c>
      <c r="G42" s="121"/>
      <c r="H42" s="62">
        <v>2010</v>
      </c>
      <c r="I42" s="121"/>
      <c r="J42" s="62">
        <v>2009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ht="16.5" customHeight="1">
      <c r="A43" s="76" t="s">
        <v>0</v>
      </c>
      <c r="B43" s="99">
        <v>37</v>
      </c>
      <c r="C43" s="121"/>
      <c r="D43" s="64">
        <v>40</v>
      </c>
      <c r="E43" s="121"/>
      <c r="F43" s="64">
        <v>30</v>
      </c>
      <c r="G43" s="121"/>
      <c r="H43" s="64">
        <v>0</v>
      </c>
      <c r="I43" s="121"/>
      <c r="J43" s="64">
        <v>0</v>
      </c>
      <c r="O43" s="28"/>
      <c r="P43" s="28"/>
      <c r="Q43" s="28"/>
      <c r="R43" s="28"/>
      <c r="S43" s="28"/>
      <c r="T43" s="28"/>
      <c r="U43" s="28"/>
      <c r="V43" s="28"/>
      <c r="W43" s="28"/>
    </row>
    <row r="44" spans="1:10" s="28" customFormat="1" ht="16.5" customHeight="1">
      <c r="A44" s="74" t="s">
        <v>4</v>
      </c>
      <c r="B44" s="100">
        <v>571</v>
      </c>
      <c r="C44" s="121"/>
      <c r="D44" s="65">
        <v>482</v>
      </c>
      <c r="E44" s="121"/>
      <c r="F44" s="65">
        <v>472</v>
      </c>
      <c r="G44" s="121"/>
      <c r="H44" s="65">
        <v>485</v>
      </c>
      <c r="I44" s="142"/>
      <c r="J44" s="65">
        <v>482</v>
      </c>
    </row>
    <row r="45" spans="1:23" s="28" customFormat="1" ht="16.5" customHeight="1">
      <c r="A45" s="75" t="s">
        <v>5</v>
      </c>
      <c r="B45" s="101">
        <v>0</v>
      </c>
      <c r="C45" s="125"/>
      <c r="D45" s="66">
        <v>55</v>
      </c>
      <c r="E45" s="125"/>
      <c r="F45" s="65">
        <v>55</v>
      </c>
      <c r="G45" s="125"/>
      <c r="H45" s="65">
        <v>48</v>
      </c>
      <c r="I45" s="143"/>
      <c r="J45" s="65">
        <v>46</v>
      </c>
      <c r="O45"/>
      <c r="P45"/>
      <c r="Q45"/>
      <c r="R45"/>
      <c r="S45"/>
      <c r="T45"/>
      <c r="U45"/>
      <c r="V45"/>
      <c r="W45"/>
    </row>
    <row r="46" spans="1:23" s="28" customFormat="1" ht="16.5" customHeight="1">
      <c r="A46" s="74" t="s">
        <v>7</v>
      </c>
      <c r="B46" s="100">
        <v>33</v>
      </c>
      <c r="C46" s="125"/>
      <c r="D46" s="65">
        <v>35</v>
      </c>
      <c r="E46" s="125"/>
      <c r="F46" s="67">
        <v>21</v>
      </c>
      <c r="G46" s="125"/>
      <c r="H46" s="67">
        <v>0</v>
      </c>
      <c r="I46" s="143"/>
      <c r="J46" s="67">
        <v>0</v>
      </c>
      <c r="O46"/>
      <c r="P46"/>
      <c r="Q46"/>
      <c r="R46"/>
      <c r="S46"/>
      <c r="T46"/>
      <c r="U46"/>
      <c r="V46"/>
      <c r="W46"/>
    </row>
    <row r="47" spans="1:23" s="28" customFormat="1" ht="16.5" customHeight="1">
      <c r="A47" s="74" t="s">
        <v>9</v>
      </c>
      <c r="B47" s="100">
        <v>457</v>
      </c>
      <c r="C47" s="125"/>
      <c r="D47" s="65">
        <v>461</v>
      </c>
      <c r="E47" s="125"/>
      <c r="F47" s="65">
        <v>497</v>
      </c>
      <c r="G47" s="125"/>
      <c r="H47" s="65">
        <v>547</v>
      </c>
      <c r="I47" s="143"/>
      <c r="J47" s="65">
        <v>647</v>
      </c>
      <c r="O47"/>
      <c r="P47"/>
      <c r="Q47"/>
      <c r="R47"/>
      <c r="S47"/>
      <c r="T47"/>
      <c r="U47"/>
      <c r="V47"/>
      <c r="W47"/>
    </row>
    <row r="48" spans="1:23" s="28" customFormat="1" ht="16.5" customHeight="1">
      <c r="A48" s="74" t="s">
        <v>10</v>
      </c>
      <c r="B48" s="100">
        <v>140</v>
      </c>
      <c r="C48" s="125"/>
      <c r="D48" s="65">
        <v>140</v>
      </c>
      <c r="E48" s="125"/>
      <c r="F48" s="65">
        <v>151</v>
      </c>
      <c r="G48" s="125"/>
      <c r="H48" s="65">
        <v>127</v>
      </c>
      <c r="I48" s="143"/>
      <c r="J48" s="65">
        <v>113</v>
      </c>
      <c r="O48"/>
      <c r="P48"/>
      <c r="Q48"/>
      <c r="R48"/>
      <c r="S48"/>
      <c r="T48"/>
      <c r="U48"/>
      <c r="V48"/>
      <c r="W48"/>
    </row>
    <row r="49" spans="1:23" s="28" customFormat="1" ht="16.5" customHeight="1">
      <c r="A49" s="74" t="s">
        <v>11</v>
      </c>
      <c r="B49" s="100">
        <v>86</v>
      </c>
      <c r="C49" s="125"/>
      <c r="D49" s="65">
        <v>82</v>
      </c>
      <c r="E49" s="125"/>
      <c r="F49" s="65">
        <v>82</v>
      </c>
      <c r="G49" s="125"/>
      <c r="H49" s="65">
        <v>43</v>
      </c>
      <c r="I49" s="143"/>
      <c r="J49" s="65">
        <v>30</v>
      </c>
      <c r="O49"/>
      <c r="P49"/>
      <c r="Q49"/>
      <c r="R49"/>
      <c r="S49"/>
      <c r="T49"/>
      <c r="U49"/>
      <c r="V49"/>
      <c r="W49"/>
    </row>
    <row r="50" spans="1:23" s="28" customFormat="1" ht="16.5" customHeight="1">
      <c r="A50" s="74" t="s">
        <v>15</v>
      </c>
      <c r="B50" s="100">
        <v>0</v>
      </c>
      <c r="C50" s="125"/>
      <c r="D50" s="65">
        <v>0</v>
      </c>
      <c r="E50" s="125"/>
      <c r="F50" s="65">
        <v>0</v>
      </c>
      <c r="G50" s="125"/>
      <c r="H50" s="65">
        <v>64</v>
      </c>
      <c r="I50" s="143"/>
      <c r="J50" s="65">
        <v>66</v>
      </c>
      <c r="O50"/>
      <c r="P50"/>
      <c r="Q50"/>
      <c r="R50"/>
      <c r="S50"/>
      <c r="T50"/>
      <c r="U50"/>
      <c r="V50"/>
      <c r="W50"/>
    </row>
    <row r="51" spans="1:23" s="28" customFormat="1" ht="16.5" customHeight="1">
      <c r="A51" s="75" t="s">
        <v>16</v>
      </c>
      <c r="B51" s="101">
        <v>0</v>
      </c>
      <c r="C51" s="125"/>
      <c r="D51" s="66">
        <v>0</v>
      </c>
      <c r="E51" s="125"/>
      <c r="F51" s="66">
        <v>0</v>
      </c>
      <c r="G51" s="125"/>
      <c r="H51" s="66">
        <v>2</v>
      </c>
      <c r="I51" s="143"/>
      <c r="J51" s="66">
        <v>7</v>
      </c>
      <c r="O51"/>
      <c r="P51"/>
      <c r="Q51"/>
      <c r="R51"/>
      <c r="S51"/>
      <c r="T51"/>
      <c r="U51"/>
      <c r="V51"/>
      <c r="W51"/>
    </row>
    <row r="52" spans="1:23" s="28" customFormat="1" ht="16.5" customHeight="1">
      <c r="A52" s="75" t="s">
        <v>31</v>
      </c>
      <c r="B52" s="66">
        <v>180</v>
      </c>
      <c r="C52" s="125"/>
      <c r="D52" s="66">
        <v>180</v>
      </c>
      <c r="E52" s="125"/>
      <c r="F52" s="66">
        <v>122</v>
      </c>
      <c r="G52" s="125"/>
      <c r="H52" s="66"/>
      <c r="I52" s="143"/>
      <c r="J52" s="66"/>
      <c r="O52"/>
      <c r="P52"/>
      <c r="Q52"/>
      <c r="R52"/>
      <c r="S52"/>
      <c r="T52"/>
      <c r="U52"/>
      <c r="V52"/>
      <c r="W52"/>
    </row>
    <row r="53" spans="1:23" s="28" customFormat="1" ht="16.5" customHeight="1">
      <c r="A53" s="77" t="s">
        <v>30</v>
      </c>
      <c r="B53" s="78">
        <f>SUM(B43:B52)</f>
        <v>1504</v>
      </c>
      <c r="C53" s="125"/>
      <c r="D53" s="78">
        <f>SUM(D43:D52)</f>
        <v>1475</v>
      </c>
      <c r="E53" s="125"/>
      <c r="F53" s="78">
        <f>SUM(F43:F52)</f>
        <v>1430</v>
      </c>
      <c r="G53" s="125"/>
      <c r="H53" s="78">
        <f>SUM(H43:H51)</f>
        <v>1316</v>
      </c>
      <c r="I53" s="143"/>
      <c r="J53" s="78">
        <f>SUM(J43:J51)</f>
        <v>1391</v>
      </c>
      <c r="O53"/>
      <c r="P53"/>
      <c r="Q53"/>
      <c r="R53"/>
      <c r="S53"/>
      <c r="T53"/>
      <c r="U53"/>
      <c r="V53"/>
      <c r="W53"/>
    </row>
    <row r="54" spans="1:23" s="28" customFormat="1" ht="16.5" customHeight="1">
      <c r="A54" s="75" t="s">
        <v>17</v>
      </c>
      <c r="B54" s="66">
        <f>1424+50</f>
        <v>1474</v>
      </c>
      <c r="C54" s="125"/>
      <c r="D54" s="66">
        <v>1445</v>
      </c>
      <c r="E54" s="125"/>
      <c r="F54" s="66">
        <v>1400</v>
      </c>
      <c r="G54" s="125"/>
      <c r="H54" s="66">
        <v>1316</v>
      </c>
      <c r="I54" s="143"/>
      <c r="J54" s="66">
        <v>1316</v>
      </c>
      <c r="O54"/>
      <c r="P54"/>
      <c r="Q54"/>
      <c r="R54"/>
      <c r="S54"/>
      <c r="T54"/>
      <c r="U54"/>
      <c r="V54"/>
      <c r="W54"/>
    </row>
    <row r="55" spans="3:23" s="28" customFormat="1" ht="12">
      <c r="C55" s="125"/>
      <c r="E55" s="125"/>
      <c r="G55" s="125"/>
      <c r="I55" s="125"/>
      <c r="O55"/>
      <c r="P55"/>
      <c r="Q55"/>
      <c r="R55"/>
      <c r="S55"/>
      <c r="T55"/>
      <c r="U55"/>
      <c r="V55"/>
      <c r="W55"/>
    </row>
    <row r="56" spans="3:23" s="28" customFormat="1" ht="12">
      <c r="C56" s="125"/>
      <c r="E56" s="125"/>
      <c r="G56" s="125"/>
      <c r="I56" s="125"/>
      <c r="O56"/>
      <c r="P56"/>
      <c r="Q56"/>
      <c r="R56"/>
      <c r="S56"/>
      <c r="T56"/>
      <c r="U56"/>
      <c r="V56"/>
      <c r="W56"/>
    </row>
    <row r="57" spans="3:23" s="28" customFormat="1" ht="12">
      <c r="C57" s="125"/>
      <c r="E57" s="125"/>
      <c r="G57" s="125"/>
      <c r="I57" s="125"/>
      <c r="O57"/>
      <c r="P57"/>
      <c r="Q57"/>
      <c r="R57"/>
      <c r="S57"/>
      <c r="T57"/>
      <c r="U57"/>
      <c r="V57"/>
      <c r="W57"/>
    </row>
    <row r="58" spans="3:23" s="28" customFormat="1" ht="12">
      <c r="C58" s="125"/>
      <c r="E58" s="125"/>
      <c r="G58" s="125"/>
      <c r="I58" s="125"/>
      <c r="O58"/>
      <c r="P58"/>
      <c r="Q58"/>
      <c r="R58"/>
      <c r="S58"/>
      <c r="T58"/>
      <c r="U58"/>
      <c r="V58"/>
      <c r="W58"/>
    </row>
    <row r="59" spans="3:23" s="28" customFormat="1" ht="12">
      <c r="C59" s="125"/>
      <c r="E59" s="125"/>
      <c r="G59" s="125"/>
      <c r="I59" s="125"/>
      <c r="O59"/>
      <c r="P59"/>
      <c r="Q59"/>
      <c r="R59"/>
      <c r="S59"/>
      <c r="T59"/>
      <c r="U59"/>
      <c r="V59"/>
      <c r="W59"/>
    </row>
    <row r="60" spans="3:23" s="28" customFormat="1" ht="12">
      <c r="C60" s="125"/>
      <c r="E60" s="125"/>
      <c r="G60" s="125"/>
      <c r="I60" s="125"/>
      <c r="O60"/>
      <c r="P60"/>
      <c r="Q60"/>
      <c r="R60"/>
      <c r="S60"/>
      <c r="T60"/>
      <c r="U60"/>
      <c r="V60"/>
      <c r="W60"/>
    </row>
    <row r="61" spans="3:23" s="28" customFormat="1" ht="12">
      <c r="C61" s="125"/>
      <c r="E61" s="125"/>
      <c r="G61" s="125"/>
      <c r="I61" s="125"/>
      <c r="O61"/>
      <c r="P61"/>
      <c r="Q61"/>
      <c r="R61"/>
      <c r="S61"/>
      <c r="T61"/>
      <c r="U61"/>
      <c r="V61"/>
      <c r="W61"/>
    </row>
    <row r="62" spans="3:9" s="28" customFormat="1" ht="12">
      <c r="C62" s="125"/>
      <c r="E62" s="125"/>
      <c r="G62" s="125"/>
      <c r="I62" s="125"/>
    </row>
    <row r="63" spans="3:9" s="28" customFormat="1" ht="12">
      <c r="C63" s="125"/>
      <c r="E63" s="125"/>
      <c r="G63" s="125"/>
      <c r="I63" s="125"/>
    </row>
    <row r="64" spans="3:9" s="28" customFormat="1" ht="12">
      <c r="C64" s="125"/>
      <c r="E64" s="125"/>
      <c r="G64" s="125"/>
      <c r="I64" s="125"/>
    </row>
    <row r="65" spans="3:9" s="28" customFormat="1" ht="12">
      <c r="C65" s="125"/>
      <c r="E65" s="125"/>
      <c r="G65" s="125"/>
      <c r="I65" s="125"/>
    </row>
    <row r="66" spans="3:9" s="28" customFormat="1" ht="12">
      <c r="C66" s="125"/>
      <c r="E66" s="125"/>
      <c r="G66" s="125"/>
      <c r="I66" s="125"/>
    </row>
    <row r="67" spans="1:23" s="28" customFormat="1" ht="12">
      <c r="A67"/>
      <c r="B67"/>
      <c r="C67" s="125"/>
      <c r="D67"/>
      <c r="E67" s="125"/>
      <c r="F67"/>
      <c r="G67" s="125"/>
      <c r="H67"/>
      <c r="I67" s="125"/>
      <c r="J67"/>
      <c r="O67"/>
      <c r="P67"/>
      <c r="Q67"/>
      <c r="R67"/>
      <c r="S67"/>
      <c r="T67"/>
      <c r="U67"/>
      <c r="V67"/>
      <c r="W67"/>
    </row>
    <row r="68" spans="1:23" s="28" customFormat="1" ht="12">
      <c r="A68"/>
      <c r="B68"/>
      <c r="C68" s="125"/>
      <c r="D68"/>
      <c r="E68" s="125"/>
      <c r="F68"/>
      <c r="G68" s="125"/>
      <c r="H68"/>
      <c r="I68" s="125"/>
      <c r="J68"/>
      <c r="O68"/>
      <c r="P68"/>
      <c r="Q68"/>
      <c r="R68"/>
      <c r="S68"/>
      <c r="T68"/>
      <c r="U68"/>
      <c r="V68"/>
      <c r="W68"/>
    </row>
    <row r="69" spans="1:23" s="28" customFormat="1" ht="12">
      <c r="A69"/>
      <c r="B69"/>
      <c r="C69" s="125"/>
      <c r="D69"/>
      <c r="E69" s="125"/>
      <c r="F69"/>
      <c r="G69" s="125"/>
      <c r="H69"/>
      <c r="I69" s="125"/>
      <c r="J69"/>
      <c r="O69"/>
      <c r="P69"/>
      <c r="Q69"/>
      <c r="R69"/>
      <c r="S69"/>
      <c r="T69"/>
      <c r="U69"/>
      <c r="V69"/>
      <c r="W69"/>
    </row>
    <row r="70" spans="1:23" s="28" customFormat="1" ht="12">
      <c r="A70"/>
      <c r="B70"/>
      <c r="C70" s="125"/>
      <c r="D70"/>
      <c r="E70" s="125"/>
      <c r="F70"/>
      <c r="G70" s="125"/>
      <c r="H70"/>
      <c r="I70" s="125"/>
      <c r="J70"/>
      <c r="O70"/>
      <c r="P70"/>
      <c r="Q70"/>
      <c r="R70"/>
      <c r="S70"/>
      <c r="T70"/>
      <c r="U70"/>
      <c r="V70"/>
      <c r="W70"/>
    </row>
  </sheetData>
  <sheetProtection/>
  <mergeCells count="2">
    <mergeCell ref="A1:J1"/>
    <mergeCell ref="A2:J2"/>
  </mergeCells>
  <printOptions/>
  <pageMargins left="0.47" right="0.34" top="0.52" bottom="0.81" header="0.5" footer="0.5"/>
  <pageSetup fitToHeight="1" fitToWidth="1" horizontalDpi="600" verticalDpi="600" orientation="portrait" scale="52"/>
  <headerFooter alignWithMargins="0">
    <oddFooter>&amp;L&amp;D&amp;C&amp;P&amp;R&amp;G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workbookViewId="0" topLeftCell="A1">
      <selection activeCell="B20" sqref="B20"/>
    </sheetView>
  </sheetViews>
  <sheetFormatPr defaultColWidth="8.8515625" defaultRowHeight="12.75"/>
  <cols>
    <col min="1" max="1" width="39.7109375" style="0" customWidth="1"/>
    <col min="2" max="2" width="19.421875" style="0" customWidth="1"/>
    <col min="3" max="3" width="7.140625" style="126" customWidth="1"/>
    <col min="4" max="4" width="19.421875" style="0" customWidth="1"/>
    <col min="5" max="5" width="7.140625" style="126" customWidth="1"/>
    <col min="6" max="6" width="20.140625" style="0" customWidth="1"/>
    <col min="7" max="7" width="7.140625" style="126" customWidth="1"/>
    <col min="8" max="8" width="17.8515625" style="0" customWidth="1"/>
    <col min="9" max="9" width="7.140625" style="126" customWidth="1"/>
    <col min="10" max="10" width="18.421875" style="0" customWidth="1"/>
    <col min="11" max="14" width="9.140625" style="28" customWidth="1"/>
  </cols>
  <sheetData>
    <row r="1" spans="1:16" s="7" customFormat="1" ht="19.5" customHeight="1">
      <c r="A1" s="149" t="s">
        <v>12</v>
      </c>
      <c r="B1" s="149"/>
      <c r="C1" s="149"/>
      <c r="D1" s="149"/>
      <c r="E1" s="149"/>
      <c r="F1" s="149"/>
      <c r="G1" s="149"/>
      <c r="H1" s="149"/>
      <c r="I1" s="149"/>
      <c r="J1" s="149"/>
      <c r="K1" s="30"/>
      <c r="L1" s="30"/>
      <c r="M1" s="30"/>
      <c r="N1" s="30"/>
      <c r="O1" s="6"/>
      <c r="P1" s="6"/>
    </row>
    <row r="2" spans="1:16" s="7" customFormat="1" ht="19.5" customHeight="1">
      <c r="A2" s="150" t="s">
        <v>40</v>
      </c>
      <c r="B2" s="150"/>
      <c r="C2" s="150"/>
      <c r="D2" s="150"/>
      <c r="E2" s="150"/>
      <c r="F2" s="150"/>
      <c r="G2" s="150"/>
      <c r="H2" s="150"/>
      <c r="I2" s="150"/>
      <c r="J2" s="150"/>
      <c r="K2" s="30"/>
      <c r="L2" s="30"/>
      <c r="M2" s="30"/>
      <c r="N2" s="30"/>
      <c r="O2" s="6"/>
      <c r="P2" s="6"/>
    </row>
    <row r="3" spans="1:16" s="7" customFormat="1" ht="16.5" customHeight="1">
      <c r="A3" s="43"/>
      <c r="B3" s="43"/>
      <c r="C3" s="115"/>
      <c r="D3" s="43"/>
      <c r="E3" s="115"/>
      <c r="F3" s="43"/>
      <c r="G3" s="115"/>
      <c r="H3" s="43"/>
      <c r="I3" s="115"/>
      <c r="J3" s="43"/>
      <c r="K3" s="30"/>
      <c r="L3" s="30"/>
      <c r="M3" s="30"/>
      <c r="N3" s="30"/>
      <c r="O3" s="6"/>
      <c r="P3" s="6"/>
    </row>
    <row r="4" spans="1:16" s="2" customFormat="1" ht="15" customHeight="1">
      <c r="A4" s="45" t="s">
        <v>0</v>
      </c>
      <c r="B4" s="44">
        <v>2013</v>
      </c>
      <c r="C4" s="116"/>
      <c r="D4" s="26" t="s">
        <v>24</v>
      </c>
      <c r="E4" s="116"/>
      <c r="F4" s="26" t="s">
        <v>13</v>
      </c>
      <c r="G4" s="116"/>
      <c r="H4" s="26" t="s">
        <v>14</v>
      </c>
      <c r="I4" s="116"/>
      <c r="J4" s="26">
        <v>2009</v>
      </c>
      <c r="K4" s="31"/>
      <c r="L4" s="31"/>
      <c r="M4" s="31"/>
      <c r="N4" s="31"/>
      <c r="O4" s="1"/>
      <c r="P4" s="1"/>
    </row>
    <row r="5" spans="1:16" s="4" customFormat="1" ht="13.5" customHeight="1">
      <c r="A5" s="46" t="s">
        <v>1</v>
      </c>
      <c r="B5" s="22">
        <f>'5 year Rates &amp; Enrollment'!B5-'5 year Contribs &amp; Enrollment'!B5</f>
        <v>571</v>
      </c>
      <c r="C5" s="117"/>
      <c r="D5" s="27">
        <f>'5 year Rates &amp; Enrollment'!D5-'5 year Contribs &amp; Enrollment'!D5</f>
        <v>497.78000000000003</v>
      </c>
      <c r="E5" s="117"/>
      <c r="F5" s="27">
        <f>'5 year Rates &amp; Enrollment'!F5-'5 year Contribs &amp; Enrollment'!F5</f>
        <v>489.53000000000003</v>
      </c>
      <c r="G5" s="117"/>
      <c r="H5" s="10"/>
      <c r="I5" s="117"/>
      <c r="J5" s="10"/>
      <c r="K5" s="32"/>
      <c r="L5" s="33"/>
      <c r="M5" s="33"/>
      <c r="N5" s="33"/>
      <c r="O5" s="3"/>
      <c r="P5" s="3"/>
    </row>
    <row r="6" spans="1:16" s="4" customFormat="1" ht="13.5" customHeight="1">
      <c r="A6" s="46" t="s">
        <v>2</v>
      </c>
      <c r="B6" s="18">
        <f>'5 year Rates &amp; Enrollment'!B6-'5 year Contribs &amp; Enrollment'!B6</f>
        <v>1010.3399999999999</v>
      </c>
      <c r="C6" s="29">
        <f>B5/D5-1</f>
        <v>0.1470930933344048</v>
      </c>
      <c r="D6" s="10">
        <f>'5 year Rates &amp; Enrollment'!D6-'5 year Contribs &amp; Enrollment'!D6</f>
        <v>853.01</v>
      </c>
      <c r="E6" s="29">
        <f>D5/F5-1</f>
        <v>0.016852899720139813</v>
      </c>
      <c r="F6" s="10">
        <f>'5 year Rates &amp; Enrollment'!F6-'5 year Contribs &amp; Enrollment'!F6</f>
        <v>800.2900000000001</v>
      </c>
      <c r="G6" s="117" t="s">
        <v>37</v>
      </c>
      <c r="H6" s="10"/>
      <c r="I6" s="117"/>
      <c r="J6" s="10"/>
      <c r="K6" s="32"/>
      <c r="L6" s="33"/>
      <c r="M6" s="33"/>
      <c r="N6" s="33"/>
      <c r="O6" s="3"/>
      <c r="P6" s="3"/>
    </row>
    <row r="7" spans="1:16" s="4" customFormat="1" ht="13.5" customHeight="1">
      <c r="A7" s="46" t="s">
        <v>3</v>
      </c>
      <c r="B7" s="18">
        <f>'5 year Rates &amp; Enrollment'!B7-'5 year Contribs &amp; Enrollment'!B7</f>
        <v>1375</v>
      </c>
      <c r="C7" s="117"/>
      <c r="D7" s="10">
        <f>'5 year Rates &amp; Enrollment'!D7-'5 year Contribs &amp; Enrollment'!D7</f>
        <v>1147.8600000000001</v>
      </c>
      <c r="E7" s="117"/>
      <c r="F7" s="10">
        <f>'5 year Rates &amp; Enrollment'!F7-'5 year Contribs &amp; Enrollment'!F7</f>
        <v>1057.99</v>
      </c>
      <c r="G7" s="117"/>
      <c r="H7" s="10"/>
      <c r="I7" s="117"/>
      <c r="J7" s="10"/>
      <c r="K7" s="32"/>
      <c r="L7" s="33"/>
      <c r="M7" s="33"/>
      <c r="N7" s="33"/>
      <c r="O7" s="3"/>
      <c r="P7" s="3"/>
    </row>
    <row r="8" spans="1:16" s="2" customFormat="1" ht="15" customHeight="1">
      <c r="A8" s="45" t="s">
        <v>4</v>
      </c>
      <c r="B8" s="19"/>
      <c r="C8" s="118"/>
      <c r="D8" s="9"/>
      <c r="E8" s="118"/>
      <c r="F8" s="41"/>
      <c r="G8" s="118"/>
      <c r="H8" s="9"/>
      <c r="I8" s="117"/>
      <c r="J8" s="9"/>
      <c r="K8" s="34"/>
      <c r="L8" s="31"/>
      <c r="M8" s="31"/>
      <c r="N8" s="31"/>
      <c r="O8" s="1"/>
      <c r="P8" s="1"/>
    </row>
    <row r="9" spans="1:14" s="4" customFormat="1" ht="13.5" customHeight="1">
      <c r="A9" s="46" t="s">
        <v>1</v>
      </c>
      <c r="B9" s="22">
        <f>'5 year Rates &amp; Enrollment'!B9-'5 year Contribs &amp; Enrollment'!B9</f>
        <v>571</v>
      </c>
      <c r="C9" s="118"/>
      <c r="D9" s="27">
        <f>'5 year Rates &amp; Enrollment'!D9-'5 year Contribs &amp; Enrollment'!D9</f>
        <v>504.75</v>
      </c>
      <c r="E9" s="118"/>
      <c r="F9" s="27">
        <f>'5 year Rates &amp; Enrollment'!F9-'5 year Contribs &amp; Enrollment'!F9</f>
        <v>496.09000000000003</v>
      </c>
      <c r="G9" s="118"/>
      <c r="H9" s="27">
        <f>'5 year Rates &amp; Enrollment'!H9-'5 year Contribs &amp; Enrollment'!H9</f>
        <v>447.47</v>
      </c>
      <c r="I9" s="117"/>
      <c r="J9" s="27">
        <f>'5 year Rates &amp; Enrollment'!J9-'5 year Contribs &amp; Enrollment'!J9</f>
        <v>438.2</v>
      </c>
      <c r="K9" s="35"/>
      <c r="L9" s="36"/>
      <c r="M9" s="36"/>
      <c r="N9" s="36"/>
    </row>
    <row r="10" spans="1:14" s="4" customFormat="1" ht="13.5" customHeight="1">
      <c r="A10" s="46" t="s">
        <v>2</v>
      </c>
      <c r="B10" s="18">
        <f>'5 year Rates &amp; Enrollment'!B10-'5 year Contribs &amp; Enrollment'!B10</f>
        <v>1010.3399999999999</v>
      </c>
      <c r="C10" s="8">
        <f>B9/D9-1</f>
        <v>0.13125309559187714</v>
      </c>
      <c r="D10" s="10">
        <f>'5 year Rates &amp; Enrollment'!D10-'5 year Contribs &amp; Enrollment'!D10</f>
        <v>856.18</v>
      </c>
      <c r="E10" s="8">
        <f>D9/F9-1</f>
        <v>0.01745650990747638</v>
      </c>
      <c r="F10" s="10">
        <f>'5 year Rates &amp; Enrollment'!F10-'5 year Contribs &amp; Enrollment'!F10</f>
        <v>825.2800000000001</v>
      </c>
      <c r="G10" s="8">
        <f>F9/H9-1</f>
        <v>0.10865532884886142</v>
      </c>
      <c r="H10" s="10">
        <f>'5 year Rates &amp; Enrollment'!H10-'5 year Contribs &amp; Enrollment'!H10</f>
        <v>715.93</v>
      </c>
      <c r="I10" s="29">
        <f>H9/J9-1</f>
        <v>0.021154723870378866</v>
      </c>
      <c r="J10" s="10">
        <f>'5 year Rates &amp; Enrollment'!J10-'5 year Contribs &amp; Enrollment'!J10</f>
        <v>701.41</v>
      </c>
      <c r="K10" s="35"/>
      <c r="L10" s="36"/>
      <c r="M10" s="36"/>
      <c r="N10" s="36"/>
    </row>
    <row r="11" spans="1:14" s="4" customFormat="1" ht="13.5" customHeight="1">
      <c r="A11" s="46" t="s">
        <v>3</v>
      </c>
      <c r="B11" s="18">
        <f>'5 year Rates &amp; Enrollment'!B11-'5 year Contribs &amp; Enrollment'!B11</f>
        <v>1375</v>
      </c>
      <c r="C11" s="118"/>
      <c r="D11" s="10">
        <f>'5 year Rates &amp; Enrollment'!D11-'5 year Contribs &amp; Enrollment'!D11</f>
        <v>1147.8600000000001</v>
      </c>
      <c r="E11" s="118"/>
      <c r="F11" s="10">
        <f>'5 year Rates &amp; Enrollment'!F11-'5 year Contribs &amp; Enrollment'!F11</f>
        <v>1093.35</v>
      </c>
      <c r="G11" s="118"/>
      <c r="H11" s="10">
        <f>'5 year Rates &amp; Enrollment'!H11-'5 year Contribs &amp; Enrollment'!H11</f>
        <v>938.3399999999999</v>
      </c>
      <c r="I11" s="117"/>
      <c r="J11" s="10">
        <f>'5 year Rates &amp; Enrollment'!J11-'5 year Contribs &amp; Enrollment'!J11</f>
        <v>919.1199999999999</v>
      </c>
      <c r="K11" s="35"/>
      <c r="L11" s="36"/>
      <c r="M11" s="36"/>
      <c r="N11" s="36"/>
    </row>
    <row r="12" spans="1:14" s="4" customFormat="1" ht="13.5" customHeight="1">
      <c r="A12" s="45" t="s">
        <v>7</v>
      </c>
      <c r="B12" s="9"/>
      <c r="C12" s="118"/>
      <c r="D12" s="9"/>
      <c r="E12" s="118"/>
      <c r="F12" s="41"/>
      <c r="G12" s="118"/>
      <c r="H12" s="9"/>
      <c r="I12" s="117"/>
      <c r="J12" s="9"/>
      <c r="K12" s="35"/>
      <c r="L12" s="36"/>
      <c r="M12" s="36"/>
      <c r="N12" s="36"/>
    </row>
    <row r="13" spans="1:14" s="4" customFormat="1" ht="13.5" customHeight="1">
      <c r="A13" s="46" t="s">
        <v>1</v>
      </c>
      <c r="B13" s="22">
        <f>'5 year Rates &amp; Enrollment'!B13-'5 year Contribs &amp; Enrollment'!B13</f>
        <v>497.54999999999995</v>
      </c>
      <c r="C13" s="117"/>
      <c r="D13" s="27">
        <f>'5 year Rates &amp; Enrollment'!D13-'5 year Contribs &amp; Enrollment'!D13</f>
        <v>541.01</v>
      </c>
      <c r="E13" s="117"/>
      <c r="F13" s="27">
        <f>'5 year Rates &amp; Enrollment'!F13-'5 year Contribs &amp; Enrollment'!F13</f>
        <v>475.62</v>
      </c>
      <c r="G13" s="117"/>
      <c r="H13" s="27"/>
      <c r="I13" s="117"/>
      <c r="J13" s="27"/>
      <c r="K13" s="35"/>
      <c r="L13" s="36"/>
      <c r="M13" s="36"/>
      <c r="N13" s="36"/>
    </row>
    <row r="14" spans="1:14" s="2" customFormat="1" ht="15" customHeight="1">
      <c r="A14" s="46" t="s">
        <v>8</v>
      </c>
      <c r="B14" s="18">
        <f>'5 year Rates &amp; Enrollment'!B14-'5 year Contribs &amp; Enrollment'!B14</f>
        <v>970.01</v>
      </c>
      <c r="C14" s="114">
        <f>B13/D13-1</f>
        <v>-0.08033123232472605</v>
      </c>
      <c r="D14" s="10">
        <f>'5 year Rates &amp; Enrollment'!D14-'5 year Contribs &amp; Enrollment'!D14</f>
        <v>963.3399999999999</v>
      </c>
      <c r="E14" s="29">
        <f>D13/F13-1</f>
        <v>0.137483705479164</v>
      </c>
      <c r="F14" s="10">
        <f>'5 year Rates &amp; Enrollment'!F14-'5 year Contribs &amp; Enrollment'!F14</f>
        <v>795.6800000000001</v>
      </c>
      <c r="G14" s="117" t="s">
        <v>37</v>
      </c>
      <c r="H14" s="10"/>
      <c r="I14" s="117"/>
      <c r="J14" s="10"/>
      <c r="K14" s="37"/>
      <c r="L14" s="38"/>
      <c r="M14" s="38"/>
      <c r="N14" s="38"/>
    </row>
    <row r="15" spans="1:14" s="4" customFormat="1" ht="13.5" customHeight="1">
      <c r="A15" s="46" t="s">
        <v>3</v>
      </c>
      <c r="B15" s="18">
        <f>'5 year Rates &amp; Enrollment'!B15-'5 year Contribs &amp; Enrollment'!B15</f>
        <v>1355.69</v>
      </c>
      <c r="C15" s="117"/>
      <c r="D15" s="10">
        <f>'5 year Rates &amp; Enrollment'!D15-'5 year Contribs &amp; Enrollment'!D15</f>
        <v>1307.1200000000001</v>
      </c>
      <c r="E15" s="117"/>
      <c r="F15" s="10">
        <f>'5 year Rates &amp; Enrollment'!F15-'5 year Contribs &amp; Enrollment'!F15</f>
        <v>1055.41</v>
      </c>
      <c r="G15" s="117"/>
      <c r="H15" s="13"/>
      <c r="I15" s="117"/>
      <c r="J15" s="13"/>
      <c r="K15" s="35"/>
      <c r="L15" s="36"/>
      <c r="M15" s="36"/>
      <c r="N15" s="36"/>
    </row>
    <row r="16" spans="1:14" s="2" customFormat="1" ht="15" customHeight="1">
      <c r="A16" s="45" t="s">
        <v>9</v>
      </c>
      <c r="B16" s="19"/>
      <c r="C16" s="118"/>
      <c r="D16" s="9"/>
      <c r="E16" s="118"/>
      <c r="F16" s="41"/>
      <c r="G16" s="118"/>
      <c r="H16" s="9"/>
      <c r="I16" s="117"/>
      <c r="J16" s="9"/>
      <c r="K16" s="37"/>
      <c r="L16" s="38"/>
      <c r="M16" s="38"/>
      <c r="N16" s="38"/>
    </row>
    <row r="17" spans="1:14" s="4" customFormat="1" ht="13.5" customHeight="1">
      <c r="A17" s="46" t="s">
        <v>1</v>
      </c>
      <c r="B17" s="22">
        <v>571</v>
      </c>
      <c r="C17" s="118"/>
      <c r="D17" s="27">
        <f>'5 year Rates &amp; Enrollment'!D17-'5 year Contribs &amp; Enrollment'!D17</f>
        <v>596.6999999999999</v>
      </c>
      <c r="E17" s="118"/>
      <c r="F17" s="27">
        <f>'5 year Rates &amp; Enrollment'!F17-'5 year Contribs &amp; Enrollment'!F17</f>
        <v>507.98</v>
      </c>
      <c r="G17" s="118"/>
      <c r="H17" s="27">
        <f>'5 year Rates &amp; Enrollment'!H17-'5 year Contribs &amp; Enrollment'!H17</f>
        <v>513.68</v>
      </c>
      <c r="I17" s="117"/>
      <c r="J17" s="27">
        <f>'5 year Rates &amp; Enrollment'!J17-'5 year Contribs &amp; Enrollment'!J17</f>
        <v>463.48</v>
      </c>
      <c r="K17" s="35"/>
      <c r="L17" s="36"/>
      <c r="M17" s="36"/>
      <c r="N17" s="36"/>
    </row>
    <row r="18" spans="1:14" s="4" customFormat="1" ht="13.5" customHeight="1">
      <c r="A18" s="46" t="s">
        <v>8</v>
      </c>
      <c r="B18" s="18">
        <f>'5 year Rates &amp; Enrollment'!B18-'5 year Contribs &amp; Enrollment'!B18</f>
        <v>1000.21</v>
      </c>
      <c r="C18" s="113">
        <f>B17/D17-1</f>
        <v>-0.0430702195408077</v>
      </c>
      <c r="D18" s="10">
        <f>'5 year Rates &amp; Enrollment'!D18-'5 year Contribs &amp; Enrollment'!D18</f>
        <v>1037.01</v>
      </c>
      <c r="E18" s="8">
        <f>D17/F17-1</f>
        <v>0.1746525453758021</v>
      </c>
      <c r="F18" s="10">
        <f>'5 year Rates &amp; Enrollment'!F18-'5 year Contribs &amp; Enrollment'!F18</f>
        <v>857.0999999999999</v>
      </c>
      <c r="G18" s="113">
        <f>F17/H17-1</f>
        <v>-0.01109640242952803</v>
      </c>
      <c r="H18" s="10">
        <f>'5 year Rates &amp; Enrollment'!H18-'5 year Contribs &amp; Enrollment'!H18</f>
        <v>851.76</v>
      </c>
      <c r="I18" s="29">
        <f>H17/J17-1</f>
        <v>0.10831103823250188</v>
      </c>
      <c r="J18" s="10">
        <f>'5 year Rates &amp; Enrollment'!J18-'5 year Contribs &amp; Enrollment'!J18</f>
        <v>769.34</v>
      </c>
      <c r="K18" s="35"/>
      <c r="L18" s="36"/>
      <c r="M18" s="36"/>
      <c r="N18" s="36"/>
    </row>
    <row r="19" spans="1:14" s="4" customFormat="1" ht="13.5" customHeight="1">
      <c r="A19" s="46" t="s">
        <v>3</v>
      </c>
      <c r="B19" s="18">
        <v>1375</v>
      </c>
      <c r="C19" s="118"/>
      <c r="D19" s="10">
        <f>'5 year Rates &amp; Enrollment'!D19-'5 year Contribs &amp; Enrollment'!D19</f>
        <v>1395.1299999999999</v>
      </c>
      <c r="E19" s="118"/>
      <c r="F19" s="10">
        <f>'5 year Rates &amp; Enrollment'!F19-'5 year Contribs &amp; Enrollment'!F19</f>
        <v>1143.15</v>
      </c>
      <c r="G19" s="118"/>
      <c r="H19" s="10">
        <f>'5 year Rates &amp; Enrollment'!H19-'5 year Contribs &amp; Enrollment'!H19</f>
        <v>1125.12</v>
      </c>
      <c r="I19" s="118"/>
      <c r="J19" s="10">
        <f>'5 year Rates &amp; Enrollment'!J19-'5 year Contribs &amp; Enrollment'!J19</f>
        <v>1019.52</v>
      </c>
      <c r="K19" s="35"/>
      <c r="L19" s="36"/>
      <c r="M19" s="36"/>
      <c r="N19" s="36"/>
    </row>
    <row r="20" spans="1:14" s="4" customFormat="1" ht="13.5" customHeight="1">
      <c r="A20" s="45" t="s">
        <v>44</v>
      </c>
      <c r="B20" s="9"/>
      <c r="C20" s="118"/>
      <c r="D20" s="9"/>
      <c r="E20" s="118"/>
      <c r="F20" s="9"/>
      <c r="G20" s="118"/>
      <c r="H20" s="9"/>
      <c r="I20" s="118"/>
      <c r="J20" s="9"/>
      <c r="K20" s="35"/>
      <c r="L20" s="36"/>
      <c r="M20" s="36"/>
      <c r="N20" s="36"/>
    </row>
    <row r="21" spans="1:14" s="4" customFormat="1" ht="13.5" customHeight="1">
      <c r="A21" s="46" t="s">
        <v>1</v>
      </c>
      <c r="B21" s="22">
        <f>'5 year Rates &amp; Enrollment'!B21-'5 year Contribs &amp; Enrollment'!B21</f>
        <v>607.55</v>
      </c>
      <c r="C21" s="118"/>
      <c r="D21" s="27">
        <f>'5 year Rates &amp; Enrollment'!D21-'5 year Contribs &amp; Enrollment'!D21</f>
        <v>569.5500000000001</v>
      </c>
      <c r="E21" s="118"/>
      <c r="F21" s="27">
        <f>'5 year Rates &amp; Enrollment'!F21-'5 year Contribs &amp; Enrollment'!F21</f>
        <v>509.61</v>
      </c>
      <c r="G21" s="118"/>
      <c r="H21" s="27">
        <f>'5 year Rates &amp; Enrollment'!H21-'5 year Contribs &amp; Enrollment'!H21</f>
        <v>433.56</v>
      </c>
      <c r="I21" s="118"/>
      <c r="J21" s="27">
        <f>'5 year Rates &amp; Enrollment'!J21-'5 year Contribs &amp; Enrollment'!J21</f>
        <v>349.16</v>
      </c>
      <c r="K21" s="35"/>
      <c r="L21" s="36"/>
      <c r="M21" s="36"/>
      <c r="N21" s="36"/>
    </row>
    <row r="22" spans="1:14" s="4" customFormat="1" ht="13.5" customHeight="1">
      <c r="A22" s="46" t="s">
        <v>8</v>
      </c>
      <c r="B22" s="18">
        <f>'5 year Rates &amp; Enrollment'!B22-'5 year Contribs &amp; Enrollment'!B22</f>
        <v>1103.6399999999999</v>
      </c>
      <c r="C22" s="8">
        <f>B21/D21-1</f>
        <v>0.06671933982968992</v>
      </c>
      <c r="D22" s="10">
        <f>'5 year Rates &amp; Enrollment'!D22-'5 year Contribs &amp; Enrollment'!D22</f>
        <v>1031.43</v>
      </c>
      <c r="E22" s="8">
        <f>D21/F21-1</f>
        <v>0.11761935597810091</v>
      </c>
      <c r="F22" s="10">
        <f>'5 year Rates &amp; Enrollment'!F22-'5 year Contribs &amp; Enrollment'!F22</f>
        <v>916.4900000000001</v>
      </c>
      <c r="G22" s="8">
        <f>F21/H21-1</f>
        <v>0.1754082479933574</v>
      </c>
      <c r="H22" s="10">
        <f>'5 year Rates &amp; Enrollment'!H22-'5 year Contribs &amp; Enrollment'!H22</f>
        <v>823.89</v>
      </c>
      <c r="I22" s="8">
        <f>H21/J21-1</f>
        <v>0.24172299232443573</v>
      </c>
      <c r="J22" s="10">
        <f>'5 year Rates &amp; Enrollment'!J22-'5 year Contribs &amp; Enrollment'!J22</f>
        <v>649.26</v>
      </c>
      <c r="K22" s="35"/>
      <c r="L22" s="36"/>
      <c r="M22" s="36"/>
      <c r="N22" s="36"/>
    </row>
    <row r="23" spans="1:14" s="4" customFormat="1" ht="13.5" customHeight="1">
      <c r="A23" s="46" t="s">
        <v>3</v>
      </c>
      <c r="B23" s="18">
        <f>'5 year Rates &amp; Enrollment'!B23-'5 year Contribs &amp; Enrollment'!B23</f>
        <v>1510.69</v>
      </c>
      <c r="C23" s="118"/>
      <c r="D23" s="10">
        <f>'5 year Rates &amp; Enrollment'!D23-'5 year Contribs &amp; Enrollment'!D23</f>
        <v>1410.69</v>
      </c>
      <c r="E23" s="118"/>
      <c r="F23" s="10">
        <f>'5 year Rates &amp; Enrollment'!F23-'5 year Contribs &amp; Enrollment'!F23</f>
        <v>1251.3500000000001</v>
      </c>
      <c r="G23" s="118"/>
      <c r="H23" s="10">
        <f>'5 year Rates &amp; Enrollment'!H23-'5 year Contribs &amp; Enrollment'!H23</f>
        <v>1106.55</v>
      </c>
      <c r="I23" s="118"/>
      <c r="J23" s="10">
        <f>'5 year Rates &amp; Enrollment'!J23-'5 year Contribs &amp; Enrollment'!J23</f>
        <v>857.51</v>
      </c>
      <c r="K23" s="35"/>
      <c r="L23" s="36"/>
      <c r="M23" s="36"/>
      <c r="N23" s="36"/>
    </row>
    <row r="24" spans="1:14" s="5" customFormat="1" ht="15" customHeight="1">
      <c r="A24" s="45" t="s">
        <v>11</v>
      </c>
      <c r="B24" s="9"/>
      <c r="C24" s="118"/>
      <c r="D24" s="9"/>
      <c r="E24" s="118"/>
      <c r="F24" s="41" t="s">
        <v>6</v>
      </c>
      <c r="G24" s="118"/>
      <c r="H24" s="9"/>
      <c r="I24" s="118"/>
      <c r="J24" s="9" t="s">
        <v>6</v>
      </c>
      <c r="K24" s="39"/>
      <c r="L24" s="40"/>
      <c r="M24" s="40"/>
      <c r="N24" s="40"/>
    </row>
    <row r="25" spans="1:14" s="2" customFormat="1" ht="15" customHeight="1">
      <c r="A25" s="46" t="s">
        <v>1</v>
      </c>
      <c r="B25" s="22">
        <f>'5 year Rates &amp; Enrollment'!B25-'5 year Contribs &amp; Enrollment'!B25</f>
        <v>607.55</v>
      </c>
      <c r="C25" s="118"/>
      <c r="D25" s="27">
        <f>'5 year Rates &amp; Enrollment'!D25-'5 year Contribs &amp; Enrollment'!D25</f>
        <v>622.55</v>
      </c>
      <c r="E25" s="118"/>
      <c r="F25" s="27">
        <f>'5 year Rates &amp; Enrollment'!F25-'5 year Contribs &amp; Enrollment'!F25</f>
        <v>574.34</v>
      </c>
      <c r="G25" s="118"/>
      <c r="H25" s="27">
        <f>'5 year Rates &amp; Enrollment'!H25-'5 year Contribs &amp; Enrollment'!H25</f>
        <v>502.74</v>
      </c>
      <c r="I25" s="118"/>
      <c r="J25" s="27">
        <f>'5 year Rates &amp; Enrollment'!J25-'5 year Contribs &amp; Enrollment'!J25</f>
        <v>391.64</v>
      </c>
      <c r="K25" s="37"/>
      <c r="L25" s="38"/>
      <c r="M25" s="38"/>
      <c r="N25" s="38"/>
    </row>
    <row r="26" spans="1:14" s="4" customFormat="1" ht="13.5" customHeight="1">
      <c r="A26" s="46" t="s">
        <v>8</v>
      </c>
      <c r="B26" s="18">
        <f>'5 year Rates &amp; Enrollment'!B26-'5 year Contribs &amp; Enrollment'!B26</f>
        <v>1105.88</v>
      </c>
      <c r="C26" s="113">
        <f>B25/D25-1</f>
        <v>-0.024094450244960264</v>
      </c>
      <c r="D26" s="10">
        <f>'5 year Rates &amp; Enrollment'!D26-'5 year Contribs &amp; Enrollment'!D26</f>
        <v>1127.17</v>
      </c>
      <c r="E26" s="8">
        <f>D25/F25-1</f>
        <v>0.0839398265835567</v>
      </c>
      <c r="F26" s="10">
        <f>'5 year Rates &amp; Enrollment'!F26-'5 year Contribs &amp; Enrollment'!F26</f>
        <v>1028.9</v>
      </c>
      <c r="G26" s="8">
        <f>F25/H25-1</f>
        <v>0.14241954091578157</v>
      </c>
      <c r="H26" s="10">
        <f>'5 year Rates &amp; Enrollment'!H26-'5 year Contribs &amp; Enrollment'!H26</f>
        <v>882.05</v>
      </c>
      <c r="I26" s="8">
        <f>H25/J25-1</f>
        <v>0.28367888877540604</v>
      </c>
      <c r="J26" s="10">
        <f>'5 year Rates &amp; Enrollment'!J26-'5 year Contribs &amp; Enrollment'!J26</f>
        <v>648.73</v>
      </c>
      <c r="K26" s="35"/>
      <c r="L26" s="36"/>
      <c r="M26" s="36"/>
      <c r="N26" s="36"/>
    </row>
    <row r="27" spans="1:14" s="4" customFormat="1" ht="13.5" customHeight="1">
      <c r="A27" s="47" t="s">
        <v>3</v>
      </c>
      <c r="B27" s="18">
        <f>'5 year Rates &amp; Enrollment'!B27-'5 year Contribs &amp; Enrollment'!B27</f>
        <v>1510.69</v>
      </c>
      <c r="C27" s="118"/>
      <c r="D27" s="10">
        <f>'5 year Rates &amp; Enrollment'!D27-'5 year Contribs &amp; Enrollment'!D27</f>
        <v>1537.69</v>
      </c>
      <c r="E27" s="118"/>
      <c r="F27" s="10">
        <f>'5 year Rates &amp; Enrollment'!F27-'5 year Contribs &amp; Enrollment'!F27</f>
        <v>1398.5700000000002</v>
      </c>
      <c r="G27" s="118"/>
      <c r="H27" s="10">
        <f>'5 year Rates &amp; Enrollment'!H27-'5 year Contribs &amp; Enrollment'!H27</f>
        <v>1190.22</v>
      </c>
      <c r="I27" s="118"/>
      <c r="J27" s="10">
        <f>'5 year Rates &amp; Enrollment'!J27-'5 year Contribs &amp; Enrollment'!J27</f>
        <v>856.9100000000001</v>
      </c>
      <c r="K27" s="35"/>
      <c r="L27" s="36"/>
      <c r="M27" s="36"/>
      <c r="N27" s="36"/>
    </row>
    <row r="28" spans="1:21" s="58" customFormat="1" ht="16.5" customHeight="1" hidden="1">
      <c r="A28" s="72" t="s">
        <v>26</v>
      </c>
      <c r="B28" s="73" t="e">
        <f>#REF!*(#REF!-#REF!)</f>
        <v>#REF!</v>
      </c>
      <c r="C28" s="124"/>
      <c r="D28" s="73" t="e">
        <f>#REF!*(#REF!-#REF!)</f>
        <v>#REF!</v>
      </c>
      <c r="E28" s="124"/>
      <c r="F28" s="73" t="e">
        <f>#REF!*(#REF!-#REF!)</f>
        <v>#REF!</v>
      </c>
      <c r="G28" s="124"/>
      <c r="H28" s="73" t="e">
        <f>#REF!*(#REF!-#REF!)</f>
        <v>#REF!</v>
      </c>
      <c r="I28" s="124"/>
      <c r="J28" s="73" t="e">
        <f>#REF!*(#REF!-#REF!)</f>
        <v>#REF!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2" s="24" customFormat="1" ht="16.5" customHeight="1">
      <c r="A29" s="59"/>
      <c r="B29" s="59"/>
      <c r="C29" s="121"/>
      <c r="D29" s="59"/>
      <c r="E29" s="121"/>
      <c r="F29" s="60"/>
      <c r="G29" s="121"/>
      <c r="H29" s="60"/>
      <c r="I29" s="121"/>
      <c r="J29" s="60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3" s="61" customFormat="1" ht="25.5" customHeight="1">
      <c r="A30" s="71" t="s">
        <v>27</v>
      </c>
      <c r="B30" s="98" t="s">
        <v>42</v>
      </c>
      <c r="C30" s="121"/>
      <c r="D30" s="62" t="s">
        <v>28</v>
      </c>
      <c r="E30" s="121"/>
      <c r="F30" s="62">
        <v>2011</v>
      </c>
      <c r="G30" s="121"/>
      <c r="H30" s="62">
        <v>2010</v>
      </c>
      <c r="I30" s="121"/>
      <c r="J30" s="62">
        <v>2009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16.5" customHeight="1">
      <c r="A31" s="76" t="s">
        <v>0</v>
      </c>
      <c r="B31" s="99">
        <v>37</v>
      </c>
      <c r="C31" s="121"/>
      <c r="D31" s="64">
        <v>40</v>
      </c>
      <c r="E31" s="121"/>
      <c r="F31" s="64">
        <v>30</v>
      </c>
      <c r="G31" s="121"/>
      <c r="H31" s="64">
        <v>0</v>
      </c>
      <c r="I31" s="121"/>
      <c r="J31" s="64">
        <v>0</v>
      </c>
      <c r="O31" s="28"/>
      <c r="P31" s="28"/>
      <c r="Q31" s="28"/>
      <c r="R31" s="28"/>
      <c r="S31" s="28"/>
      <c r="T31" s="28"/>
      <c r="U31" s="28"/>
      <c r="V31" s="28"/>
      <c r="W31" s="28"/>
    </row>
    <row r="32" spans="1:10" s="28" customFormat="1" ht="16.5" customHeight="1">
      <c r="A32" s="74" t="s">
        <v>4</v>
      </c>
      <c r="B32" s="100">
        <v>571</v>
      </c>
      <c r="C32" s="121"/>
      <c r="D32" s="65">
        <v>482</v>
      </c>
      <c r="E32" s="121"/>
      <c r="F32" s="65">
        <v>472</v>
      </c>
      <c r="G32" s="121"/>
      <c r="H32" s="65">
        <v>485</v>
      </c>
      <c r="I32" s="142"/>
      <c r="J32" s="65">
        <v>482</v>
      </c>
    </row>
    <row r="33" spans="1:10" ht="16.5" customHeight="1">
      <c r="A33" s="75" t="s">
        <v>5</v>
      </c>
      <c r="B33" s="101">
        <v>0</v>
      </c>
      <c r="C33" s="125"/>
      <c r="D33" s="66">
        <v>55</v>
      </c>
      <c r="E33" s="125"/>
      <c r="F33" s="65">
        <v>55</v>
      </c>
      <c r="G33" s="125"/>
      <c r="H33" s="65">
        <v>48</v>
      </c>
      <c r="I33" s="143"/>
      <c r="J33" s="65">
        <v>46</v>
      </c>
    </row>
    <row r="34" spans="1:10" ht="16.5" customHeight="1">
      <c r="A34" s="74" t="s">
        <v>7</v>
      </c>
      <c r="B34" s="100">
        <v>33</v>
      </c>
      <c r="C34" s="125"/>
      <c r="D34" s="65">
        <v>35</v>
      </c>
      <c r="E34" s="125"/>
      <c r="F34" s="67">
        <v>21</v>
      </c>
      <c r="G34" s="125"/>
      <c r="H34" s="67">
        <v>0</v>
      </c>
      <c r="I34" s="143"/>
      <c r="J34" s="67">
        <v>0</v>
      </c>
    </row>
    <row r="35" spans="1:10" ht="16.5" customHeight="1">
      <c r="A35" s="74" t="s">
        <v>9</v>
      </c>
      <c r="B35" s="100">
        <v>457</v>
      </c>
      <c r="C35" s="125"/>
      <c r="D35" s="65">
        <v>461</v>
      </c>
      <c r="E35" s="125"/>
      <c r="F35" s="65">
        <v>497</v>
      </c>
      <c r="G35" s="125"/>
      <c r="H35" s="65">
        <v>547</v>
      </c>
      <c r="I35" s="143"/>
      <c r="J35" s="65">
        <v>647</v>
      </c>
    </row>
    <row r="36" spans="1:10" ht="16.5" customHeight="1">
      <c r="A36" s="74" t="s">
        <v>10</v>
      </c>
      <c r="B36" s="100">
        <v>140</v>
      </c>
      <c r="C36" s="125"/>
      <c r="D36" s="65">
        <v>140</v>
      </c>
      <c r="E36" s="125"/>
      <c r="F36" s="65">
        <v>151</v>
      </c>
      <c r="G36" s="125"/>
      <c r="H36" s="65">
        <v>127</v>
      </c>
      <c r="I36" s="143"/>
      <c r="J36" s="65">
        <v>113</v>
      </c>
    </row>
    <row r="37" spans="1:10" ht="16.5" customHeight="1">
      <c r="A37" s="74" t="s">
        <v>11</v>
      </c>
      <c r="B37" s="100">
        <v>86</v>
      </c>
      <c r="C37" s="125"/>
      <c r="D37" s="65">
        <v>82</v>
      </c>
      <c r="E37" s="125"/>
      <c r="F37" s="65">
        <v>82</v>
      </c>
      <c r="G37" s="125"/>
      <c r="H37" s="65">
        <v>43</v>
      </c>
      <c r="I37" s="143"/>
      <c r="J37" s="65">
        <v>30</v>
      </c>
    </row>
    <row r="38" spans="1:10" ht="16.5" customHeight="1">
      <c r="A38" s="74" t="s">
        <v>15</v>
      </c>
      <c r="B38" s="100">
        <v>0</v>
      </c>
      <c r="C38" s="125"/>
      <c r="D38" s="65">
        <v>0</v>
      </c>
      <c r="E38" s="125"/>
      <c r="F38" s="65">
        <v>0</v>
      </c>
      <c r="G38" s="125"/>
      <c r="H38" s="65">
        <v>64</v>
      </c>
      <c r="I38" s="143"/>
      <c r="J38" s="65">
        <v>66</v>
      </c>
    </row>
    <row r="39" spans="1:10" ht="16.5" customHeight="1">
      <c r="A39" s="75" t="s">
        <v>16</v>
      </c>
      <c r="B39" s="101">
        <v>0</v>
      </c>
      <c r="C39" s="125"/>
      <c r="D39" s="66">
        <v>0</v>
      </c>
      <c r="E39" s="125"/>
      <c r="F39" s="66">
        <v>0</v>
      </c>
      <c r="G39" s="125"/>
      <c r="H39" s="66">
        <v>2</v>
      </c>
      <c r="I39" s="143"/>
      <c r="J39" s="66">
        <v>7</v>
      </c>
    </row>
    <row r="40" spans="1:10" ht="16.5" customHeight="1">
      <c r="A40" s="75" t="s">
        <v>31</v>
      </c>
      <c r="B40" s="66">
        <v>180</v>
      </c>
      <c r="C40" s="125"/>
      <c r="D40" s="66">
        <v>180</v>
      </c>
      <c r="E40" s="125"/>
      <c r="F40" s="66">
        <f>1400-1308+30</f>
        <v>122</v>
      </c>
      <c r="G40" s="125"/>
      <c r="H40" s="66"/>
      <c r="I40" s="143"/>
      <c r="J40" s="66"/>
    </row>
    <row r="41" spans="1:10" ht="16.5" customHeight="1">
      <c r="A41" s="77" t="s">
        <v>30</v>
      </c>
      <c r="B41" s="78">
        <f>SUM(B31:B40)</f>
        <v>1504</v>
      </c>
      <c r="C41" s="125"/>
      <c r="D41" s="105">
        <f>SUM(D31:D40)</f>
        <v>1475</v>
      </c>
      <c r="E41" s="125"/>
      <c r="F41" s="78">
        <f>SUM(F31:F40)</f>
        <v>1430</v>
      </c>
      <c r="G41" s="125"/>
      <c r="H41" s="78">
        <f>SUM(H31:H39)</f>
        <v>1316</v>
      </c>
      <c r="I41" s="143"/>
      <c r="J41" s="78">
        <f>SUM(J31:J39)</f>
        <v>1391</v>
      </c>
    </row>
    <row r="42" spans="1:10" ht="16.5" customHeight="1">
      <c r="A42" s="75" t="s">
        <v>17</v>
      </c>
      <c r="B42" s="66">
        <f>1424+50</f>
        <v>1474</v>
      </c>
      <c r="C42" s="125"/>
      <c r="D42" s="110">
        <v>1445</v>
      </c>
      <c r="E42" s="125"/>
      <c r="F42" s="66">
        <v>1400</v>
      </c>
      <c r="G42" s="125"/>
      <c r="H42" s="66">
        <v>1316</v>
      </c>
      <c r="I42" s="143"/>
      <c r="J42" s="66">
        <v>1316</v>
      </c>
    </row>
    <row r="43" spans="1:10" ht="12">
      <c r="A43" s="28"/>
      <c r="B43" s="28"/>
      <c r="C43" s="125"/>
      <c r="D43" s="28"/>
      <c r="E43" s="125"/>
      <c r="F43" s="28"/>
      <c r="G43" s="125"/>
      <c r="H43" s="28"/>
      <c r="I43" s="125"/>
      <c r="J43" s="28"/>
    </row>
    <row r="44" spans="1:10" ht="12">
      <c r="A44" s="28"/>
      <c r="B44" s="28"/>
      <c r="C44" s="125"/>
      <c r="D44" s="28"/>
      <c r="E44" s="125"/>
      <c r="F44" s="28"/>
      <c r="G44" s="125"/>
      <c r="H44" s="28"/>
      <c r="I44" s="125"/>
      <c r="J44" s="28"/>
    </row>
    <row r="45" spans="1:10" ht="12">
      <c r="A45" s="28"/>
      <c r="B45" s="28"/>
      <c r="C45" s="125"/>
      <c r="D45" s="28"/>
      <c r="E45" s="125"/>
      <c r="F45" s="28"/>
      <c r="G45" s="125"/>
      <c r="H45" s="28"/>
      <c r="I45" s="125"/>
      <c r="J45" s="28"/>
    </row>
    <row r="46" spans="1:10" ht="12">
      <c r="A46" s="28"/>
      <c r="B46" s="28"/>
      <c r="C46" s="125"/>
      <c r="D46" s="28"/>
      <c r="E46" s="125"/>
      <c r="F46" s="28"/>
      <c r="G46" s="125"/>
      <c r="H46" s="28"/>
      <c r="I46" s="125"/>
      <c r="J46" s="28"/>
    </row>
    <row r="47" spans="1:10" ht="12">
      <c r="A47" s="28"/>
      <c r="B47" s="28"/>
      <c r="C47" s="125"/>
      <c r="D47" s="28"/>
      <c r="E47" s="125"/>
      <c r="F47" s="28"/>
      <c r="G47" s="125"/>
      <c r="H47" s="28"/>
      <c r="I47" s="125"/>
      <c r="J47" s="28"/>
    </row>
    <row r="48" spans="1:10" ht="12">
      <c r="A48" s="28"/>
      <c r="B48" s="28"/>
      <c r="C48" s="125"/>
      <c r="D48" s="28"/>
      <c r="E48" s="125"/>
      <c r="F48" s="28"/>
      <c r="G48" s="125"/>
      <c r="H48" s="28"/>
      <c r="I48" s="125"/>
      <c r="J48" s="28"/>
    </row>
    <row r="49" spans="1:10" ht="12">
      <c r="A49" s="28"/>
      <c r="B49" s="28"/>
      <c r="C49" s="125"/>
      <c r="D49" s="28"/>
      <c r="E49" s="125"/>
      <c r="F49" s="28"/>
      <c r="G49" s="125"/>
      <c r="H49" s="28"/>
      <c r="I49" s="125"/>
      <c r="J49" s="28"/>
    </row>
    <row r="50" spans="3:9" s="28" customFormat="1" ht="12">
      <c r="C50" s="125"/>
      <c r="E50" s="125"/>
      <c r="G50" s="125"/>
      <c r="I50" s="125"/>
    </row>
    <row r="51" spans="3:9" s="28" customFormat="1" ht="12">
      <c r="C51" s="125"/>
      <c r="E51" s="125"/>
      <c r="G51" s="125"/>
      <c r="I51" s="125"/>
    </row>
    <row r="52" spans="3:9" s="28" customFormat="1" ht="12">
      <c r="C52" s="125"/>
      <c r="E52" s="125"/>
      <c r="G52" s="125"/>
      <c r="I52" s="125"/>
    </row>
    <row r="53" spans="3:9" s="28" customFormat="1" ht="12">
      <c r="C53" s="125"/>
      <c r="E53" s="125"/>
      <c r="G53" s="125"/>
      <c r="I53" s="125"/>
    </row>
    <row r="54" spans="3:9" s="28" customFormat="1" ht="12">
      <c r="C54" s="125"/>
      <c r="E54" s="125"/>
      <c r="G54" s="125"/>
      <c r="I54" s="125"/>
    </row>
    <row r="55" spans="3:9" ht="12">
      <c r="C55" s="125"/>
      <c r="E55" s="125"/>
      <c r="G55" s="125"/>
      <c r="I55" s="125"/>
    </row>
    <row r="56" spans="3:9" ht="12">
      <c r="C56" s="125"/>
      <c r="E56" s="125"/>
      <c r="G56" s="125"/>
      <c r="I56" s="125"/>
    </row>
    <row r="57" spans="3:9" ht="12">
      <c r="C57" s="125"/>
      <c r="E57" s="125"/>
      <c r="G57" s="125"/>
      <c r="I57" s="125"/>
    </row>
    <row r="58" spans="3:9" ht="12">
      <c r="C58" s="125"/>
      <c r="E58" s="125"/>
      <c r="G58" s="125"/>
      <c r="I58" s="125"/>
    </row>
  </sheetData>
  <sheetProtection/>
  <mergeCells count="2">
    <mergeCell ref="A1:J1"/>
    <mergeCell ref="A2:J2"/>
  </mergeCells>
  <printOptions/>
  <pageMargins left="0.47" right="0.34" top="0.52" bottom="0.81" header="0.5" footer="0.5"/>
  <pageSetup fitToHeight="1" fitToWidth="1" horizontalDpi="600" verticalDpi="600" orientation="portrait" scale="50"/>
  <headerFooter alignWithMargins="0">
    <oddFooter>&amp;L&amp;D&amp;C&amp;P&amp;R&amp;G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Saylor &amp; Hill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Chang</dc:creator>
  <cp:keywords/>
  <dc:description/>
  <cp:lastModifiedBy>Santa Clara University</cp:lastModifiedBy>
  <cp:lastPrinted>2012-10-24T21:56:26Z</cp:lastPrinted>
  <dcterms:created xsi:type="dcterms:W3CDTF">2011-09-13T21:45:48Z</dcterms:created>
  <dcterms:modified xsi:type="dcterms:W3CDTF">2012-11-17T01:03:46Z</dcterms:modified>
  <cp:category/>
  <cp:version/>
  <cp:contentType/>
  <cp:contentStatus/>
</cp:coreProperties>
</file>